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480" windowHeight="7515" tabRatio="881" activeTab="0"/>
  </bookViews>
  <sheets>
    <sheet name="B06_ viec" sheetId="1" r:id="rId1"/>
    <sheet name="B07- ve tien" sheetId="2" r:id="rId2"/>
    <sheet name="sua  mau an tuyen khong ro 9" sheetId="3" state="hidden" r:id="rId3"/>
  </sheets>
  <externalReferences>
    <externalReference r:id="rId6"/>
  </externalReferences>
  <definedNames/>
  <calcPr fullCalcOnLoad="1"/>
</workbook>
</file>

<file path=xl/sharedStrings.xml><?xml version="1.0" encoding="utf-8"?>
<sst xmlns="http://schemas.openxmlformats.org/spreadsheetml/2006/main" count="394" uniqueCount="219">
  <si>
    <t>I</t>
  </si>
  <si>
    <t>II</t>
  </si>
  <si>
    <t>Số việc</t>
  </si>
  <si>
    <t xml:space="preserve"> </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</si>
  <si>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</si>
  <si>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</si>
  <si>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</si>
  <si>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</si>
  <si>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</si>
  <si>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</si>
  <si>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</si>
  <si>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</si>
  <si>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</si>
  <si>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</si>
  <si>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</si>
  <si>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07/TK-THA</t>
  </si>
  <si>
    <t>Tổng số</t>
  </si>
  <si>
    <t>Tổng số</t>
  </si>
  <si>
    <t xml:space="preserve">CHIA THEO CƠ QUAN THI HÀNH ÁN VÀ CHẤP HÀNH VIÊN </t>
  </si>
  <si>
    <t xml:space="preserve">    NGƯỜI LẬP BIỂU</t>
  </si>
  <si>
    <t xml:space="preserve">         CỤC TRƯỞNG (CHI CỤC TRƯỞNG)</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</si>
  <si>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</si>
  <si>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</si>
  <si>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</si>
  <si>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</si>
  <si>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</si>
  <si>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</si>
  <si>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</si>
  <si>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</si>
  <si>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</si>
  <si>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</si>
  <si>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</si>
  <si>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</si>
  <si>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</si>
  <si>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</si>
  <si>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</si>
  <si>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</si>
  <si>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</si>
  <si>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</si>
  <si>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</si>
  <si>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</si>
  <si>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</si>
  <si>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</si>
  <si>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</si>
  <si>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</si>
  <si>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</si>
  <si>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</si>
  <si>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THADS tỉnh Bắc Giang</t>
  </si>
  <si>
    <t>Nguyễn Thành Long</t>
  </si>
  <si>
    <t>Nguyễn Thị Phi Điệp</t>
  </si>
  <si>
    <t>Ủy thác thi hành án</t>
  </si>
  <si>
    <t>IV</t>
  </si>
  <si>
    <t>Tổng số phải thi hành</t>
  </si>
  <si>
    <t>Có điều kiện thi hành</t>
  </si>
  <si>
    <t>Đang thi hành</t>
  </si>
  <si>
    <t>Tạm đình chỉ thi hành án</t>
  </si>
  <si>
    <t>Trường hợp khác</t>
  </si>
  <si>
    <t>Giảm thi hành án</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</si>
  <si>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</si>
  <si>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</si>
  <si>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</si>
  <si>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</si>
  <si>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</si>
  <si>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</si>
  <si>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</si>
  <si>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</si>
  <si>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Ban hành theo TT số: 08/2015/TT-BTP</t>
  </si>
  <si>
    <t>ngày 26 tháng 6 năm 2015</t>
  </si>
  <si>
    <t>Tổng cục THADS-BTP Hà Nội</t>
  </si>
  <si>
    <t>PHÓ CỤC TRƯỞNG</t>
  </si>
  <si>
    <t>Giáp Hoàng Cự</t>
  </si>
  <si>
    <t>Hoàng Thị Minh Hiếu</t>
  </si>
  <si>
    <t>Cục Thi hành án DS</t>
  </si>
  <si>
    <t>Nguyễn Minh Hoàng</t>
  </si>
  <si>
    <t>Hà Thị Thái</t>
  </si>
  <si>
    <t>Phạm Hải Vân</t>
  </si>
  <si>
    <t>Lê Thị Hoàn</t>
  </si>
  <si>
    <t>Nguyễn Tuấn Lại</t>
  </si>
  <si>
    <t>Dương Văn Phúc</t>
  </si>
  <si>
    <t>Chi cục các huyện, TP</t>
  </si>
  <si>
    <t>Thành phố</t>
  </si>
  <si>
    <t>Nguyễn Văn Thơm</t>
  </si>
  <si>
    <t>Dương Văn Cường</t>
  </si>
  <si>
    <t>Phạm Nguyễn Kiên</t>
  </si>
  <si>
    <t>Phan Thị Việt Hà</t>
  </si>
  <si>
    <t>Lưu Ngọc Hùng</t>
  </si>
  <si>
    <t xml:space="preserve"> Lạng Giang</t>
  </si>
  <si>
    <t>Nguyễn Thế Hùng</t>
  </si>
  <si>
    <t>Nguyễn Hữu Lợi</t>
  </si>
  <si>
    <t>Nguyễn Thị Bốn</t>
  </si>
  <si>
    <t>Vũ Ngọc Tùng</t>
  </si>
  <si>
    <t>Phùng Văn Mười</t>
  </si>
  <si>
    <t>Bùi Thị Hiền</t>
  </si>
  <si>
    <t>Nguyễn Thị Dịu</t>
  </si>
  <si>
    <t>Hiệp Hòa</t>
  </si>
  <si>
    <t>Ngô Quốc Pháp</t>
  </si>
  <si>
    <t>Trần Huy Biên</t>
  </si>
  <si>
    <t>Trần Trường Sơn</t>
  </si>
  <si>
    <t>Sơn Động</t>
  </si>
  <si>
    <t>Vi Văn Lưu</t>
  </si>
  <si>
    <t>Lục Nam</t>
  </si>
  <si>
    <t>Nguyễn Duy Tập</t>
  </si>
  <si>
    <t>Dương Văn Đang</t>
  </si>
  <si>
    <t>Đoàn Văn Huê</t>
  </si>
  <si>
    <t>Nguyễn Mạnh Chiến</t>
  </si>
  <si>
    <t>Yên Thế</t>
  </si>
  <si>
    <t>Nguyễn Thành Bắc</t>
  </si>
  <si>
    <t>Vi Thị Hải Lý</t>
  </si>
  <si>
    <t>Đoàn Minh Anh</t>
  </si>
  <si>
    <t>Yên Dũng</t>
  </si>
  <si>
    <t>Việt Yên</t>
  </si>
  <si>
    <t>Đỗ Văn Ngà</t>
  </si>
  <si>
    <t>Hoàng Công Đức</t>
  </si>
  <si>
    <t>Lục Ngạn</t>
  </si>
  <si>
    <t>Thăng Xuân Lâm</t>
  </si>
  <si>
    <t>Thân Văn Tuấn</t>
  </si>
  <si>
    <t>Nguyễn T Công Mừng</t>
  </si>
  <si>
    <t>Phạm Văn Tám</t>
  </si>
  <si>
    <t>Tân Yên</t>
  </si>
  <si>
    <t>Lê Việt Quang</t>
  </si>
  <si>
    <t>Nguyễn Thành Phương</t>
  </si>
  <si>
    <t>B</t>
  </si>
  <si>
    <t>V</t>
  </si>
  <si>
    <t>VI</t>
  </si>
  <si>
    <t>VII</t>
  </si>
  <si>
    <t>VIII</t>
  </si>
  <si>
    <t>IX</t>
  </si>
  <si>
    <t>Giáp Văn Bền</t>
  </si>
  <si>
    <t>Nguyễn Thành Lợi</t>
  </si>
  <si>
    <t>X</t>
  </si>
  <si>
    <t xml:space="preserve">   KẾT QUẢ THI HÀNH ÁN DÂN SỰ TÍNH BẰNG TIỀN </t>
  </si>
  <si>
    <t>Đơn vị  báo cáo…...………..</t>
  </si>
  <si>
    <t>Đơn vị nhận báo cáo….....…..</t>
  </si>
  <si>
    <t>Ngày nhận báo cáo:……/….…/……………</t>
  </si>
  <si>
    <t>Đơn vị tính: 1.000 VN đồng</t>
  </si>
  <si>
    <t>L· Tr­êng Minh</t>
  </si>
  <si>
    <t>NguyÔn TiÕn Lîi</t>
  </si>
  <si>
    <t>NguyÔn T Thuû Kh¬i</t>
  </si>
  <si>
    <t>NguyÔn V¨n Giíi</t>
  </si>
  <si>
    <t xml:space="preserve"> KT.CỤC TRƯỞNG</t>
  </si>
  <si>
    <t>(ký, họ tên)</t>
  </si>
  <si>
    <t>Trần Văn Thùy</t>
  </si>
  <si>
    <t>Ngô Thị Hảo</t>
  </si>
  <si>
    <t>Nguyễn T.N.T.Bình</t>
  </si>
  <si>
    <t>Nguyễn Văn Khởi</t>
  </si>
  <si>
    <t>Nguyễn Thị Lan</t>
  </si>
  <si>
    <t>Nguyễn Thị Liên</t>
  </si>
  <si>
    <t>Trần Văn Lâm</t>
  </si>
  <si>
    <t>Trần Thế Tam</t>
  </si>
  <si>
    <t>9</t>
  </si>
  <si>
    <t>Nguyễn Thị Bích Tần</t>
  </si>
  <si>
    <t>Ngô Văn Dũng</t>
  </si>
  <si>
    <t>Nguyễn Thị Thủy Khơi</t>
  </si>
  <si>
    <t>Nguyễn Văn Giới</t>
  </si>
  <si>
    <t>Nguyễn Văn Trường</t>
  </si>
  <si>
    <t xml:space="preserve"> KT. CỤC TRƯỞNG</t>
  </si>
  <si>
    <t>0</t>
  </si>
  <si>
    <r>
      <t>B</t>
    </r>
    <r>
      <rPr>
        <sz val="10"/>
        <rFont val="Times New Roman"/>
        <family val="1"/>
      </rPr>
      <t>iểu số: 07/TK-THA</t>
    </r>
  </si>
  <si>
    <t>9 tháng/2017</t>
  </si>
  <si>
    <t xml:space="preserve">
Tổng số chuyển
kỳ sau</t>
  </si>
  <si>
    <t>Tỷ lệ (xong + đình chỉ)/ Có điều kiện</t>
  </si>
  <si>
    <t>Chưa có điều kiện thi hành</t>
  </si>
  <si>
    <t>Tổng số có điều kiện thi hành</t>
  </si>
  <si>
    <t>Tạm dừng THA để GQKN</t>
  </si>
  <si>
    <t>7</t>
  </si>
  <si>
    <t>8</t>
  </si>
  <si>
    <t>10</t>
  </si>
  <si>
    <t>11</t>
  </si>
  <si>
    <t>Nguyễn Hoàng Thủy</t>
  </si>
  <si>
    <t>Trrần Thế Tam</t>
  </si>
  <si>
    <t>CHV Lã Văn Minh</t>
  </si>
  <si>
    <t>CHV Vi Văn Lưu</t>
  </si>
  <si>
    <t xml:space="preserve">Nguyễn Mạnh Chiến </t>
  </si>
  <si>
    <t>Chấp hành viên Dương Văn Cường</t>
  </si>
  <si>
    <t>Chấp hành viên Nguyễn Tiến Lợi</t>
  </si>
  <si>
    <t>Chấp hành viên Vi Thị Hải Lý</t>
  </si>
  <si>
    <t>Chấp hành viên Trần Huy Biên</t>
  </si>
  <si>
    <t>Chấp hành viên Nguyễn Thành Bắc</t>
  </si>
  <si>
    <t>Chấp hành viên Đoàn Minh Anh</t>
  </si>
  <si>
    <t>85</t>
  </si>
  <si>
    <t>81</t>
  </si>
  <si>
    <t>80</t>
  </si>
  <si>
    <t>95</t>
  </si>
  <si>
    <t>201</t>
  </si>
  <si>
    <t>133</t>
  </si>
  <si>
    <t>102</t>
  </si>
  <si>
    <t>74</t>
  </si>
  <si>
    <t>196</t>
  </si>
  <si>
    <t>145</t>
  </si>
  <si>
    <t>97</t>
  </si>
  <si>
    <t>68</t>
  </si>
  <si>
    <t>162</t>
  </si>
  <si>
    <t>92</t>
  </si>
  <si>
    <t>72</t>
  </si>
  <si>
    <t>27</t>
  </si>
  <si>
    <t>100</t>
  </si>
  <si>
    <t>24</t>
  </si>
  <si>
    <t>CHV Thăng Xuân Lâm</t>
  </si>
  <si>
    <t>CHV Thân Văn Tuấn</t>
  </si>
  <si>
    <t>CHV Nguyễn Thị C. Mừng</t>
  </si>
  <si>
    <t>CHV Phạm Văn Tám</t>
  </si>
  <si>
    <t>CHV Nguyễn Thành Phương</t>
  </si>
  <si>
    <t>CVH Trần Văn Lâm</t>
  </si>
  <si>
    <t xml:space="preserve"> Bắc Giang,ngày 05 tháng 7 năm 2017</t>
  </si>
  <si>
    <t xml:space="preserve">   KẾT QUẢ THI HÀNH ÁN DÂN SỰ TÍNH BẰNG GIÁ TRỊ</t>
  </si>
  <si>
    <t>Đơn vị  báo cáo:</t>
  </si>
  <si>
    <r>
      <t xml:space="preserve">Đơn vị nhận báo cáo: </t>
    </r>
    <r>
      <rPr>
        <b/>
        <sz val="12"/>
        <rFont val="Times New Roman"/>
        <family val="1"/>
      </rPr>
      <t>Tổng cục</t>
    </r>
  </si>
  <si>
    <t>Thi hành án dân sự</t>
  </si>
  <si>
    <t>Đơn vị tính: 1.000 đồng</t>
  </si>
  <si>
    <t>12</t>
  </si>
  <si>
    <t>13</t>
  </si>
  <si>
    <t>14</t>
  </si>
  <si>
    <t>15</t>
  </si>
  <si>
    <t>16</t>
  </si>
  <si>
    <t>17</t>
  </si>
  <si>
    <t>18</t>
  </si>
  <si>
    <t>Ngô Quóc Pháp</t>
  </si>
  <si>
    <t xml:space="preserve"> Bắc Giang,ngày 04 tháng 7 năm 2017.</t>
  </si>
  <si>
    <t>9 tháng năm 2017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</si>
</sst>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
    <numFmt numFmtId="194" formatCode="0.0"/>
    <numFmt numFmtId="195" formatCode="#,##0.0"/>
    <numFmt numFmtId="196" formatCode="_(* #,##0.0_);_(* \(#,##0.0\);_(* &quot;-&quot;?_);_(@_)"/>
    <numFmt numFmtId="197" formatCode="#,##0_ ;\-#,##0\ "/>
    <numFmt numFmtId="198" formatCode="_(* #,##0.000_);_(* \(#,##0.000\);_(* &quot;-&quot;??_);_(@_)"/>
    <numFmt numFmtId="199" formatCode="_(* #,##0.0000_);_(* \(#,##0.0000\);_(* &quot;-&quot;??_);_(@_)"/>
  </numFmts>
  <fonts count="82">
    <font>
      <sz val="12"/>
      <name val="Times New Roman"/>
      <family val="1"/>
    </font>
    <font>
      <sz val="10"/>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b/>
      <sz val="6"/>
      <name val="Times New Roman"/>
      <family val="1"/>
    </font>
    <font>
      <sz val="10"/>
      <name val="Arial"/>
      <family val="2"/>
    </font>
    <font>
      <sz val="6"/>
      <name val="Times New Roman"/>
      <family val="1"/>
    </font>
    <font>
      <sz val="11"/>
      <name val="Arial"/>
      <family val="2"/>
    </font>
    <font>
      <b/>
      <sz val="10"/>
      <name val="Arial"/>
      <family val="2"/>
    </font>
    <font>
      <b/>
      <sz val="8"/>
      <name val="Times New Roman"/>
      <family val="1"/>
    </font>
    <font>
      <b/>
      <i/>
      <sz val="13"/>
      <name val="Times New Roman"/>
      <family val="1"/>
    </font>
    <font>
      <sz val="9"/>
      <name val=".VnTime"/>
      <family val="2"/>
    </font>
    <font>
      <sz val="6"/>
      <name val="Arial"/>
      <family val="2"/>
    </font>
    <font>
      <b/>
      <sz val="6"/>
      <name val="Arial"/>
      <family val="2"/>
    </font>
    <font>
      <sz val="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Times New Roman"/>
      <family val="1"/>
    </font>
    <font>
      <b/>
      <sz val="8"/>
      <color indexed="12"/>
      <name val="Times New Roman"/>
      <family val="1"/>
    </font>
    <font>
      <b/>
      <sz val="6"/>
      <color indexed="12"/>
      <name val="Times New Roman"/>
      <family val="1"/>
    </font>
    <font>
      <sz val="11"/>
      <name val=".VnTime"/>
      <family val="2"/>
    </font>
    <font>
      <b/>
      <sz val="11"/>
      <name val=".VnTime"/>
      <family val="2"/>
    </font>
    <font>
      <sz val="13"/>
      <color indexed="12"/>
      <name val="Times New Roman"/>
      <family val="1"/>
    </font>
    <font>
      <b/>
      <sz val="13"/>
      <color indexed="12"/>
      <name val="Times New Roman"/>
      <family val="1"/>
    </font>
    <font>
      <b/>
      <i/>
      <sz val="13"/>
      <color indexed="12"/>
      <name val="Times New Roman"/>
      <family val="1"/>
    </font>
    <font>
      <sz val="10"/>
      <color indexed="12"/>
      <name val="Arial"/>
      <family val="2"/>
    </font>
    <font>
      <b/>
      <sz val="12"/>
      <color indexed="12"/>
      <name val="Times New Roman"/>
      <family val="1"/>
    </font>
    <font>
      <b/>
      <sz val="10"/>
      <color indexed="12"/>
      <name val="Arial"/>
      <family val="2"/>
    </font>
    <font>
      <sz val="11"/>
      <color indexed="12"/>
      <name val="Times New Roman"/>
      <family val="1"/>
    </font>
    <font>
      <b/>
      <sz val="11"/>
      <color indexed="12"/>
      <name val="Times New Roman"/>
      <family val="1"/>
    </font>
    <font>
      <b/>
      <i/>
      <sz val="10"/>
      <name val="Times New Roman"/>
      <family val="1"/>
    </font>
    <font>
      <i/>
      <sz val="8"/>
      <name val="Times New Roman"/>
      <family val="1"/>
    </font>
    <font>
      <sz val="12"/>
      <name val=".VnTime"/>
      <family val="2"/>
    </font>
    <font>
      <b/>
      <sz val="12"/>
      <name val=".VnTim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thin"/>
      <top>
        <color indexed="63"/>
      </top>
      <bottom style="dotted"/>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double"/>
      <right style="thin"/>
      <top style="thin"/>
      <bottom style="thin"/>
    </border>
    <border>
      <left style="thin"/>
      <right style="double"/>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0" borderId="0">
      <alignment/>
      <protection/>
    </xf>
    <xf numFmtId="0" fontId="21" fillId="0" borderId="0">
      <alignment/>
      <protection/>
    </xf>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39">
    <xf numFmtId="0" fontId="0" fillId="0" borderId="0" xfId="0" applyAlignment="1">
      <alignment/>
    </xf>
    <xf numFmtId="49" fontId="0" fillId="0" borderId="0" xfId="0" applyNumberFormat="1" applyFill="1" applyAlignment="1">
      <alignment/>
    </xf>
    <xf numFmtId="49" fontId="4"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4" fillId="0" borderId="12" xfId="0" applyNumberFormat="1" applyFont="1" applyFill="1" applyBorder="1" applyAlignment="1">
      <alignment/>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10" fillId="0" borderId="10" xfId="0" applyNumberFormat="1" applyFont="1" applyFill="1" applyBorder="1" applyAlignment="1">
      <alignment horizontal="left"/>
    </xf>
    <xf numFmtId="49" fontId="4"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0"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0" fontId="1" fillId="32" borderId="14" xfId="0" applyFont="1" applyFill="1" applyBorder="1" applyAlignment="1">
      <alignment horizontal="left"/>
    </xf>
    <xf numFmtId="0" fontId="1" fillId="32" borderId="15" xfId="0" applyFont="1" applyFill="1" applyBorder="1" applyAlignment="1">
      <alignment horizontal="left"/>
    </xf>
    <xf numFmtId="0" fontId="4" fillId="32" borderId="15" xfId="0" applyFont="1" applyFill="1" applyBorder="1" applyAlignment="1">
      <alignment horizontal="left"/>
    </xf>
    <xf numFmtId="0" fontId="4" fillId="32" borderId="16" xfId="0" applyFont="1" applyFill="1" applyBorder="1" applyAlignment="1">
      <alignment horizontal="left"/>
    </xf>
    <xf numFmtId="0" fontId="4" fillId="32" borderId="17" xfId="0" applyFont="1" applyFill="1" applyBorder="1" applyAlignment="1">
      <alignment horizontal="left"/>
    </xf>
    <xf numFmtId="0" fontId="21" fillId="32" borderId="0" xfId="0" applyFont="1" applyFill="1" applyAlignment="1">
      <alignment/>
    </xf>
    <xf numFmtId="186" fontId="21" fillId="32" borderId="0" xfId="42" applyNumberFormat="1" applyFont="1" applyFill="1" applyAlignment="1">
      <alignment/>
    </xf>
    <xf numFmtId="0" fontId="4" fillId="32" borderId="14" xfId="0" applyFont="1" applyFill="1" applyBorder="1" applyAlignment="1">
      <alignment horizontal="left"/>
    </xf>
    <xf numFmtId="49" fontId="21" fillId="32" borderId="0" xfId="0" applyNumberFormat="1" applyFont="1" applyFill="1" applyAlignment="1">
      <alignment/>
    </xf>
    <xf numFmtId="186" fontId="21" fillId="32" borderId="0" xfId="42" applyNumberFormat="1" applyFont="1" applyFill="1" applyAlignment="1">
      <alignment/>
    </xf>
    <xf numFmtId="186" fontId="24" fillId="32" borderId="0" xfId="42" applyNumberFormat="1" applyFont="1" applyFill="1" applyAlignment="1">
      <alignment/>
    </xf>
    <xf numFmtId="186" fontId="21" fillId="32" borderId="0" xfId="42" applyNumberFormat="1" applyFont="1" applyFill="1" applyAlignment="1">
      <alignment horizontal="center"/>
    </xf>
    <xf numFmtId="49" fontId="21" fillId="32" borderId="0" xfId="0" applyNumberFormat="1" applyFont="1" applyFill="1" applyAlignment="1">
      <alignment/>
    </xf>
    <xf numFmtId="186" fontId="2" fillId="32" borderId="0" xfId="42" applyNumberFormat="1" applyFont="1" applyFill="1" applyAlignment="1">
      <alignment/>
    </xf>
    <xf numFmtId="0" fontId="4" fillId="32" borderId="18" xfId="0" applyFont="1" applyFill="1" applyBorder="1" applyAlignment="1">
      <alignment horizontal="left"/>
    </xf>
    <xf numFmtId="0" fontId="24" fillId="32" borderId="0" xfId="0" applyFont="1" applyFill="1" applyAlignment="1">
      <alignment/>
    </xf>
    <xf numFmtId="0" fontId="23" fillId="32" borderId="0" xfId="0" applyFont="1" applyFill="1" applyAlignment="1">
      <alignment/>
    </xf>
    <xf numFmtId="0" fontId="1" fillId="32" borderId="17" xfId="0" applyFont="1" applyFill="1" applyBorder="1" applyAlignment="1">
      <alignment horizontal="left"/>
    </xf>
    <xf numFmtId="0" fontId="4" fillId="32" borderId="19" xfId="0" applyFont="1" applyFill="1" applyBorder="1" applyAlignment="1">
      <alignment horizontal="left"/>
    </xf>
    <xf numFmtId="186" fontId="21" fillId="0" borderId="0" xfId="0" applyNumberFormat="1" applyFont="1" applyAlignment="1">
      <alignment/>
    </xf>
    <xf numFmtId="0" fontId="21" fillId="0" borderId="0" xfId="0" applyFont="1" applyAlignment="1">
      <alignment/>
    </xf>
    <xf numFmtId="0" fontId="27" fillId="32" borderId="15" xfId="0" applyFont="1" applyFill="1" applyBorder="1" applyAlignment="1">
      <alignment horizontal="left"/>
    </xf>
    <xf numFmtId="0" fontId="1" fillId="32" borderId="13" xfId="0" applyFont="1" applyFill="1" applyBorder="1" applyAlignment="1">
      <alignment horizontal="left"/>
    </xf>
    <xf numFmtId="186" fontId="28" fillId="32" borderId="0" xfId="42" applyNumberFormat="1" applyFont="1" applyFill="1" applyAlignment="1">
      <alignment/>
    </xf>
    <xf numFmtId="186" fontId="29" fillId="32" borderId="0" xfId="42" applyNumberFormat="1" applyFont="1" applyFill="1" applyAlignment="1">
      <alignment/>
    </xf>
    <xf numFmtId="0" fontId="24" fillId="0" borderId="0" xfId="0" applyFont="1" applyAlignment="1">
      <alignment/>
    </xf>
    <xf numFmtId="49" fontId="2" fillId="32" borderId="0" xfId="0" applyNumberFormat="1" applyFont="1" applyFill="1" applyAlignment="1">
      <alignment/>
    </xf>
    <xf numFmtId="186" fontId="24" fillId="32" borderId="0" xfId="42" applyNumberFormat="1" applyFont="1" applyFill="1" applyAlignment="1">
      <alignment/>
    </xf>
    <xf numFmtId="186" fontId="30" fillId="32" borderId="0" xfId="42" applyNumberFormat="1" applyFont="1" applyFill="1" applyAlignment="1">
      <alignment/>
    </xf>
    <xf numFmtId="186" fontId="30" fillId="32" borderId="0" xfId="0" applyNumberFormat="1" applyFont="1" applyFill="1" applyAlignment="1">
      <alignment/>
    </xf>
    <xf numFmtId="186" fontId="30" fillId="32" borderId="0" xfId="42" applyNumberFormat="1" applyFont="1" applyFill="1" applyAlignment="1">
      <alignment/>
    </xf>
    <xf numFmtId="0" fontId="30" fillId="32" borderId="0" xfId="0" applyFont="1" applyFill="1" applyAlignment="1">
      <alignment/>
    </xf>
    <xf numFmtId="0" fontId="28" fillId="32" borderId="0" xfId="0" applyFont="1" applyFill="1" applyAlignment="1">
      <alignment/>
    </xf>
    <xf numFmtId="186" fontId="28" fillId="32" borderId="0" xfId="0" applyNumberFormat="1" applyFont="1" applyFill="1" applyAlignment="1">
      <alignment/>
    </xf>
    <xf numFmtId="43" fontId="28" fillId="32" borderId="0" xfId="0" applyNumberFormat="1" applyFont="1" applyFill="1" applyAlignment="1">
      <alignment/>
    </xf>
    <xf numFmtId="186" fontId="4" fillId="32" borderId="0" xfId="42" applyNumberFormat="1" applyFont="1" applyFill="1" applyBorder="1" applyAlignment="1">
      <alignment/>
    </xf>
    <xf numFmtId="186" fontId="13" fillId="32" borderId="0" xfId="42" applyNumberFormat="1" applyFont="1" applyFill="1" applyAlignment="1">
      <alignment/>
    </xf>
    <xf numFmtId="49" fontId="4" fillId="32" borderId="0" xfId="0" applyNumberFormat="1" applyFont="1" applyFill="1" applyAlignment="1">
      <alignment/>
    </xf>
    <xf numFmtId="186" fontId="4" fillId="32" borderId="0" xfId="42" applyNumberFormat="1" applyFont="1" applyFill="1" applyAlignment="1">
      <alignment/>
    </xf>
    <xf numFmtId="186" fontId="12" fillId="32" borderId="0" xfId="42" applyNumberFormat="1" applyFont="1" applyFill="1" applyAlignment="1">
      <alignment horizontal="center"/>
    </xf>
    <xf numFmtId="49" fontId="4" fillId="32" borderId="0" xfId="0" applyNumberFormat="1" applyFont="1" applyFill="1" applyAlignment="1">
      <alignment horizontal="left"/>
    </xf>
    <xf numFmtId="186" fontId="12" fillId="32" borderId="0" xfId="42" applyNumberFormat="1" applyFont="1" applyFill="1" applyAlignment="1">
      <alignment horizontal="center" wrapText="1"/>
    </xf>
    <xf numFmtId="186" fontId="4" fillId="32" borderId="0" xfId="42" applyNumberFormat="1" applyFont="1" applyFill="1" applyBorder="1" applyAlignment="1">
      <alignment horizontal="center" wrapText="1"/>
    </xf>
    <xf numFmtId="186" fontId="13" fillId="32" borderId="0" xfId="42" applyNumberFormat="1" applyFont="1" applyFill="1" applyAlignment="1">
      <alignment horizontal="center"/>
    </xf>
    <xf numFmtId="186" fontId="4" fillId="32" borderId="12" xfId="42" applyNumberFormat="1" applyFont="1" applyFill="1" applyBorder="1" applyAlignment="1">
      <alignment horizontal="center"/>
    </xf>
    <xf numFmtId="49" fontId="0" fillId="0" borderId="0" xfId="0" applyNumberFormat="1" applyFont="1" applyFill="1" applyBorder="1" applyAlignment="1">
      <alignment horizont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2" fillId="0" borderId="0" xfId="0" applyNumberFormat="1" applyFont="1" applyFill="1" applyAlignment="1">
      <alignment horizontal="center" wrapText="1"/>
    </xf>
    <xf numFmtId="49" fontId="6" fillId="0" borderId="11" xfId="0" applyNumberFormat="1" applyFont="1" applyFill="1" applyBorder="1" applyAlignment="1">
      <alignment horizontal="center" vertical="center" wrapText="1"/>
    </xf>
    <xf numFmtId="0" fontId="3" fillId="0" borderId="1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1" fillId="0" borderId="0" xfId="0" applyNumberFormat="1" applyFont="1" applyFill="1" applyAlignment="1">
      <alignment horizontal="left"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13" fillId="0" borderId="22"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distributed" wrapText="1"/>
    </xf>
    <xf numFmtId="0" fontId="3" fillId="0" borderId="21" xfId="0" applyFont="1" applyFill="1" applyBorder="1" applyAlignment="1">
      <alignment horizontal="center" vertical="distributed"/>
    </xf>
    <xf numFmtId="49" fontId="6" fillId="0" borderId="27"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protection/>
    </xf>
    <xf numFmtId="49" fontId="3" fillId="0" borderId="0" xfId="0" applyNumberFormat="1" applyFont="1" applyFill="1" applyAlignment="1" applyProtection="1">
      <alignment/>
      <protection locked="0"/>
    </xf>
    <xf numFmtId="49" fontId="3" fillId="0" borderId="1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protection locked="0"/>
    </xf>
    <xf numFmtId="49" fontId="3" fillId="0" borderId="10" xfId="0" applyNumberFormat="1" applyFont="1" applyFill="1" applyBorder="1" applyAlignment="1" applyProtection="1">
      <alignment horizontal="center" vertical="center" wrapText="1"/>
      <protection/>
    </xf>
    <xf numFmtId="49" fontId="14" fillId="0" borderId="28"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protection/>
    </xf>
    <xf numFmtId="49" fontId="11" fillId="0" borderId="29" xfId="0" applyNumberFormat="1" applyFont="1" applyFill="1" applyBorder="1" applyAlignment="1" applyProtection="1">
      <alignment horizontal="center" vertical="center"/>
      <protection/>
    </xf>
    <xf numFmtId="49" fontId="48" fillId="32" borderId="20" xfId="0" applyNumberFormat="1" applyFont="1" applyFill="1" applyBorder="1" applyAlignment="1" applyProtection="1">
      <alignment horizontal="center" vertical="center" wrapText="1"/>
      <protection/>
    </xf>
    <xf numFmtId="49" fontId="48" fillId="32" borderId="21" xfId="0" applyNumberFormat="1" applyFont="1" applyFill="1" applyBorder="1" applyAlignment="1" applyProtection="1">
      <alignment horizontal="center" vertical="center" wrapText="1"/>
      <protection/>
    </xf>
    <xf numFmtId="186" fontId="49" fillId="32" borderId="10" xfId="44" applyNumberFormat="1" applyFont="1" applyFill="1" applyBorder="1" applyAlignment="1" applyProtection="1">
      <alignment horizontal="center" vertical="center"/>
      <protection/>
    </xf>
    <xf numFmtId="43" fontId="50" fillId="32" borderId="10" xfId="44" applyNumberFormat="1" applyFont="1" applyFill="1" applyBorder="1" applyAlignment="1">
      <alignment horizontal="center"/>
    </xf>
    <xf numFmtId="186" fontId="5" fillId="32" borderId="10" xfId="44" applyNumberFormat="1" applyFont="1" applyFill="1" applyBorder="1" applyAlignment="1" applyProtection="1">
      <alignment horizontal="center" vertical="center"/>
      <protection/>
    </xf>
    <xf numFmtId="186" fontId="10" fillId="32" borderId="10" xfId="44" applyNumberFormat="1" applyFont="1" applyFill="1" applyBorder="1" applyAlignment="1" applyProtection="1">
      <alignment vertical="center"/>
      <protection/>
    </xf>
    <xf numFmtId="186" fontId="25" fillId="32" borderId="10" xfId="44" applyNumberFormat="1" applyFont="1" applyFill="1" applyBorder="1" applyAlignment="1" applyProtection="1">
      <alignment horizontal="center" vertical="center"/>
      <protection/>
    </xf>
    <xf numFmtId="186" fontId="20" fillId="32" borderId="10" xfId="44" applyNumberFormat="1" applyFont="1" applyFill="1" applyBorder="1" applyAlignment="1">
      <alignment horizontal="center"/>
    </xf>
    <xf numFmtId="186" fontId="4" fillId="32" borderId="14" xfId="44" applyNumberFormat="1" applyFont="1" applyFill="1" applyBorder="1" applyAlignment="1" applyProtection="1">
      <alignment horizontal="center" vertical="center"/>
      <protection/>
    </xf>
    <xf numFmtId="186" fontId="25" fillId="32" borderId="15" xfId="44" applyNumberFormat="1" applyFont="1" applyFill="1" applyBorder="1" applyAlignment="1" applyProtection="1">
      <alignment horizontal="center" vertical="center"/>
      <protection/>
    </xf>
    <xf numFmtId="186" fontId="7" fillId="32" borderId="14" xfId="44" applyNumberFormat="1" applyFont="1" applyFill="1" applyBorder="1" applyAlignment="1" applyProtection="1">
      <alignment horizontal="center" vertical="center"/>
      <protection/>
    </xf>
    <xf numFmtId="2" fontId="7" fillId="32" borderId="14" xfId="44" applyNumberFormat="1" applyFont="1" applyFill="1" applyBorder="1" applyAlignment="1" applyProtection="1">
      <alignment horizontal="right" vertical="center"/>
      <protection/>
    </xf>
    <xf numFmtId="186" fontId="20" fillId="32" borderId="15" xfId="44" applyNumberFormat="1" applyFont="1" applyFill="1" applyBorder="1" applyAlignment="1">
      <alignment horizontal="center"/>
    </xf>
    <xf numFmtId="186" fontId="4" fillId="32" borderId="18" xfId="44" applyNumberFormat="1" applyFont="1" applyFill="1" applyBorder="1" applyAlignment="1" applyProtection="1">
      <alignment horizontal="center" vertical="center"/>
      <protection/>
    </xf>
    <xf numFmtId="186" fontId="7" fillId="32" borderId="18" xfId="44" applyNumberFormat="1" applyFont="1" applyFill="1" applyBorder="1" applyAlignment="1" applyProtection="1">
      <alignment horizontal="center" vertical="center"/>
      <protection/>
    </xf>
    <xf numFmtId="2" fontId="7" fillId="32" borderId="18" xfId="44" applyNumberFormat="1" applyFont="1" applyFill="1" applyBorder="1" applyAlignment="1" applyProtection="1">
      <alignment horizontal="right" vertical="center"/>
      <protection/>
    </xf>
    <xf numFmtId="186" fontId="4" fillId="32" borderId="15" xfId="44" applyNumberFormat="1" applyFont="1" applyFill="1" applyBorder="1" applyAlignment="1" applyProtection="1">
      <alignment horizontal="center" vertical="center"/>
      <protection/>
    </xf>
    <xf numFmtId="186" fontId="7" fillId="32" borderId="15" xfId="44" applyNumberFormat="1" applyFont="1" applyFill="1" applyBorder="1" applyAlignment="1" applyProtection="1">
      <alignment horizontal="center" vertical="center"/>
      <protection/>
    </xf>
    <xf numFmtId="1" fontId="7" fillId="32" borderId="15" xfId="44" applyNumberFormat="1" applyFont="1" applyFill="1" applyBorder="1" applyAlignment="1" applyProtection="1">
      <alignment horizontal="right" vertical="center"/>
      <protection/>
    </xf>
    <xf numFmtId="186" fontId="25" fillId="32" borderId="10" xfId="44" applyNumberFormat="1" applyFont="1" applyFill="1" applyBorder="1" applyAlignment="1" applyProtection="1">
      <alignment vertical="center"/>
      <protection/>
    </xf>
    <xf numFmtId="186" fontId="25" fillId="32" borderId="11" xfId="44" applyNumberFormat="1" applyFont="1" applyFill="1" applyBorder="1" applyAlignment="1">
      <alignment horizontal="center"/>
    </xf>
    <xf numFmtId="186" fontId="25" fillId="32" borderId="10" xfId="44" applyNumberFormat="1" applyFont="1" applyFill="1" applyBorder="1" applyAlignment="1">
      <alignment horizontal="center"/>
    </xf>
    <xf numFmtId="186" fontId="2" fillId="32" borderId="10" xfId="44" applyNumberFormat="1" applyFont="1" applyFill="1" applyBorder="1" applyAlignment="1" applyProtection="1">
      <alignment vertical="center"/>
      <protection/>
    </xf>
    <xf numFmtId="186" fontId="4" fillId="32" borderId="14" xfId="44" applyNumberFormat="1" applyFont="1" applyFill="1" applyBorder="1" applyAlignment="1" applyProtection="1" quotePrefix="1">
      <alignment horizontal="center" vertical="center"/>
      <protection/>
    </xf>
    <xf numFmtId="186" fontId="25" fillId="32" borderId="14" xfId="44" applyNumberFormat="1" applyFont="1" applyFill="1" applyBorder="1" applyAlignment="1" applyProtection="1">
      <alignment horizontal="center" vertical="center"/>
      <protection/>
    </xf>
    <xf numFmtId="186" fontId="4" fillId="32" borderId="15" xfId="44" applyNumberFormat="1" applyFont="1" applyFill="1" applyBorder="1" applyAlignment="1" applyProtection="1" quotePrefix="1">
      <alignment horizontal="center" vertical="center"/>
      <protection/>
    </xf>
    <xf numFmtId="186" fontId="25" fillId="32" borderId="17" xfId="44" applyNumberFormat="1" applyFont="1" applyFill="1" applyBorder="1" applyAlignment="1" applyProtection="1">
      <alignment horizontal="center" vertical="center"/>
      <protection/>
    </xf>
    <xf numFmtId="186" fontId="7" fillId="32" borderId="17" xfId="44" applyNumberFormat="1" applyFont="1" applyFill="1" applyBorder="1" applyAlignment="1" applyProtection="1">
      <alignment horizontal="center" vertical="center"/>
      <protection/>
    </xf>
    <xf numFmtId="186" fontId="20" fillId="32" borderId="17" xfId="44" applyNumberFormat="1" applyFont="1" applyFill="1" applyBorder="1" applyAlignment="1">
      <alignment horizontal="center"/>
    </xf>
    <xf numFmtId="186" fontId="5" fillId="32" borderId="18" xfId="44" applyNumberFormat="1" applyFont="1" applyFill="1" applyBorder="1" applyAlignment="1" applyProtection="1" quotePrefix="1">
      <alignment horizontal="center" vertical="center"/>
      <protection/>
    </xf>
    <xf numFmtId="186" fontId="25" fillId="32" borderId="18" xfId="44" applyNumberFormat="1" applyFont="1" applyFill="1" applyBorder="1" applyAlignment="1" applyProtection="1">
      <alignment horizontal="center" vertical="center"/>
      <protection/>
    </xf>
    <xf numFmtId="186" fontId="20" fillId="32" borderId="18" xfId="44" applyNumberFormat="1" applyFont="1" applyFill="1" applyBorder="1" applyAlignment="1">
      <alignment horizontal="center"/>
    </xf>
    <xf numFmtId="186" fontId="5" fillId="32" borderId="15" xfId="44" applyNumberFormat="1" applyFont="1" applyFill="1" applyBorder="1" applyAlignment="1" applyProtection="1" quotePrefix="1">
      <alignment horizontal="center" vertical="center"/>
      <protection/>
    </xf>
    <xf numFmtId="186" fontId="5" fillId="32" borderId="16" xfId="44" applyNumberFormat="1" applyFont="1" applyFill="1" applyBorder="1" applyAlignment="1" applyProtection="1" quotePrefix="1">
      <alignment horizontal="center" vertical="center"/>
      <protection/>
    </xf>
    <xf numFmtId="186" fontId="6" fillId="32" borderId="10" xfId="44" applyNumberFormat="1" applyFont="1" applyFill="1" applyBorder="1" applyAlignment="1" applyProtection="1">
      <alignment vertical="center"/>
      <protection/>
    </xf>
    <xf numFmtId="186" fontId="3" fillId="32" borderId="18" xfId="44" applyNumberFormat="1" applyFont="1" applyFill="1" applyBorder="1" applyAlignment="1" applyProtection="1">
      <alignment vertical="center"/>
      <protection/>
    </xf>
    <xf numFmtId="186" fontId="20" fillId="32" borderId="14" xfId="44" applyNumberFormat="1" applyFont="1" applyFill="1" applyBorder="1" applyAlignment="1">
      <alignment horizontal="center"/>
    </xf>
    <xf numFmtId="186" fontId="4" fillId="32" borderId="0" xfId="44" applyNumberFormat="1" applyFont="1" applyFill="1" applyAlignment="1">
      <alignment/>
    </xf>
    <xf numFmtId="186" fontId="5" fillId="32" borderId="17" xfId="44" applyNumberFormat="1" applyFont="1" applyFill="1" applyBorder="1" applyAlignment="1" applyProtection="1" quotePrefix="1">
      <alignment horizontal="center" vertical="center"/>
      <protection/>
    </xf>
    <xf numFmtId="186" fontId="5" fillId="32" borderId="14" xfId="44" applyNumberFormat="1" applyFont="1" applyFill="1" applyBorder="1" applyAlignment="1" applyProtection="1" quotePrefix="1">
      <alignment horizontal="center" vertical="center"/>
      <protection/>
    </xf>
    <xf numFmtId="186" fontId="4" fillId="32" borderId="14" xfId="44" applyNumberFormat="1" applyFont="1" applyFill="1" applyBorder="1" applyAlignment="1" applyProtection="1">
      <alignment horizontal="left" vertical="center"/>
      <protection/>
    </xf>
    <xf numFmtId="186" fontId="3" fillId="32" borderId="14" xfId="44" applyNumberFormat="1" applyFont="1" applyFill="1" applyBorder="1" applyAlignment="1" applyProtection="1">
      <alignment vertical="center"/>
      <protection/>
    </xf>
    <xf numFmtId="0" fontId="0" fillId="32" borderId="15" xfId="0" applyFont="1" applyFill="1" applyBorder="1" applyAlignment="1">
      <alignment horizontal="left"/>
    </xf>
    <xf numFmtId="0" fontId="0" fillId="32" borderId="17" xfId="0" applyFont="1" applyFill="1" applyBorder="1" applyAlignment="1">
      <alignment horizontal="left"/>
    </xf>
    <xf numFmtId="186" fontId="4" fillId="32" borderId="14" xfId="44" applyNumberFormat="1" applyFont="1" applyFill="1" applyBorder="1" applyAlignment="1" applyProtection="1">
      <alignment vertical="center"/>
      <protection/>
    </xf>
    <xf numFmtId="49" fontId="51" fillId="0" borderId="0" xfId="0" applyNumberFormat="1" applyFont="1" applyFill="1" applyBorder="1" applyAlignment="1" applyProtection="1">
      <alignment/>
      <protection locked="0"/>
    </xf>
    <xf numFmtId="49" fontId="52" fillId="0" borderId="0" xfId="0" applyNumberFormat="1" applyFont="1" applyFill="1" applyBorder="1" applyAlignment="1" applyProtection="1">
      <alignment/>
      <protection locked="0"/>
    </xf>
    <xf numFmtId="186" fontId="4" fillId="32" borderId="17" xfId="44" applyNumberFormat="1" applyFont="1" applyFill="1" applyBorder="1" applyAlignment="1" applyProtection="1" quotePrefix="1">
      <alignment horizontal="center" vertical="center"/>
      <protection/>
    </xf>
    <xf numFmtId="49" fontId="53" fillId="32" borderId="22" xfId="0" applyNumberFormat="1" applyFont="1" applyFill="1" applyBorder="1" applyAlignment="1">
      <alignment horizontal="center" wrapText="1"/>
    </xf>
    <xf numFmtId="186" fontId="53" fillId="32" borderId="0" xfId="44" applyNumberFormat="1" applyFont="1" applyFill="1" applyBorder="1" applyAlignment="1">
      <alignment horizontal="center" wrapText="1"/>
    </xf>
    <xf numFmtId="186" fontId="54" fillId="32" borderId="0" xfId="44" applyNumberFormat="1" applyFont="1" applyFill="1" applyBorder="1" applyAlignment="1">
      <alignment horizontal="center" wrapText="1"/>
    </xf>
    <xf numFmtId="186" fontId="55" fillId="0" borderId="22" xfId="44" applyNumberFormat="1" applyFont="1" applyBorder="1" applyAlignment="1">
      <alignment horizontal="left" wrapText="1"/>
    </xf>
    <xf numFmtId="186" fontId="56" fillId="32" borderId="0" xfId="44" applyNumberFormat="1" applyFont="1" applyFill="1" applyBorder="1" applyAlignment="1">
      <alignment/>
    </xf>
    <xf numFmtId="49" fontId="57" fillId="32" borderId="0" xfId="0" applyNumberFormat="1" applyFont="1" applyFill="1" applyBorder="1" applyAlignment="1">
      <alignment/>
    </xf>
    <xf numFmtId="49" fontId="54" fillId="0" borderId="0" xfId="0" applyNumberFormat="1" applyFont="1" applyBorder="1" applyAlignment="1">
      <alignment horizontal="center" wrapText="1"/>
    </xf>
    <xf numFmtId="186" fontId="54" fillId="32" borderId="0" xfId="44" applyNumberFormat="1" applyFont="1" applyFill="1" applyBorder="1" applyAlignment="1">
      <alignment wrapText="1"/>
    </xf>
    <xf numFmtId="186" fontId="54" fillId="0" borderId="0" xfId="44" applyNumberFormat="1" applyFont="1" applyBorder="1" applyAlignment="1">
      <alignment horizontal="center" wrapText="1"/>
    </xf>
    <xf numFmtId="186" fontId="54" fillId="32" borderId="0" xfId="44" applyNumberFormat="1" applyFont="1" applyFill="1" applyBorder="1" applyAlignment="1">
      <alignment vertical="center"/>
    </xf>
    <xf numFmtId="49" fontId="56" fillId="32" borderId="0" xfId="0" applyNumberFormat="1" applyFont="1" applyFill="1" applyAlignment="1">
      <alignment/>
    </xf>
    <xf numFmtId="49" fontId="56" fillId="0" borderId="0" xfId="0" applyNumberFormat="1" applyFont="1" applyAlignment="1">
      <alignment horizontal="center" wrapText="1"/>
    </xf>
    <xf numFmtId="186" fontId="56" fillId="32" borderId="0" xfId="44" applyNumberFormat="1" applyFont="1" applyFill="1" applyAlignment="1">
      <alignment/>
    </xf>
    <xf numFmtId="186" fontId="58" fillId="32" borderId="0" xfId="44" applyNumberFormat="1" applyFont="1" applyFill="1" applyAlignment="1">
      <alignment/>
    </xf>
    <xf numFmtId="186" fontId="57" fillId="0" borderId="0" xfId="44" applyNumberFormat="1" applyFont="1" applyAlignment="1">
      <alignment horizontal="center"/>
    </xf>
    <xf numFmtId="186" fontId="56" fillId="32" borderId="0" xfId="44" applyNumberFormat="1" applyFont="1" applyFill="1" applyAlignment="1">
      <alignment horizontal="center"/>
    </xf>
    <xf numFmtId="49" fontId="54" fillId="0" borderId="0" xfId="0" applyNumberFormat="1" applyFont="1" applyBorder="1" applyAlignment="1">
      <alignment horizontal="center" wrapText="1"/>
    </xf>
    <xf numFmtId="186" fontId="54" fillId="0" borderId="0" xfId="44" applyNumberFormat="1" applyFont="1" applyBorder="1" applyAlignment="1">
      <alignment horizontal="center" wrapText="1"/>
    </xf>
    <xf numFmtId="186" fontId="56" fillId="32" borderId="0" xfId="44" applyNumberFormat="1" applyFont="1" applyFill="1" applyAlignment="1">
      <alignment/>
    </xf>
    <xf numFmtId="49" fontId="59" fillId="32" borderId="0" xfId="0" applyNumberFormat="1" applyFont="1" applyFill="1" applyAlignment="1">
      <alignment wrapText="1"/>
    </xf>
    <xf numFmtId="186" fontId="59" fillId="32" borderId="0" xfId="44" applyNumberFormat="1" applyFont="1" applyFill="1" applyAlignment="1">
      <alignment wrapText="1"/>
    </xf>
    <xf numFmtId="186" fontId="60" fillId="32" borderId="0" xfId="44" applyNumberFormat="1" applyFont="1" applyFill="1" applyAlignment="1">
      <alignment wrapText="1"/>
    </xf>
    <xf numFmtId="49" fontId="54" fillId="0" borderId="0" xfId="0" applyNumberFormat="1" applyFont="1" applyAlignment="1">
      <alignment horizontal="center"/>
    </xf>
    <xf numFmtId="186" fontId="53" fillId="32" borderId="0" xfId="44" applyNumberFormat="1" applyFont="1" applyFill="1" applyAlignment="1">
      <alignment/>
    </xf>
    <xf numFmtId="186" fontId="54" fillId="32" borderId="0" xfId="44" applyNumberFormat="1" applyFont="1" applyFill="1" applyAlignment="1">
      <alignment horizontal="center"/>
    </xf>
    <xf numFmtId="186" fontId="53" fillId="0" borderId="0" xfId="44" applyNumberFormat="1" applyFont="1" applyAlignment="1">
      <alignment/>
    </xf>
    <xf numFmtId="49" fontId="0"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2" fillId="0" borderId="0" xfId="0" applyNumberFormat="1" applyFont="1" applyFill="1" applyAlignment="1" applyProtection="1">
      <alignment horizontal="center"/>
      <protection/>
    </xf>
    <xf numFmtId="49" fontId="0" fillId="0" borderId="0" xfId="0" applyNumberFormat="1" applyFill="1" applyBorder="1" applyAlignment="1" applyProtection="1">
      <alignment/>
      <protection/>
    </xf>
    <xf numFmtId="49" fontId="0" fillId="0" borderId="0" xfId="0" applyNumberFormat="1" applyFont="1" applyFill="1" applyBorder="1" applyAlignment="1" applyProtection="1">
      <alignment/>
      <protection/>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horizontal="left"/>
      <protection/>
    </xf>
    <xf numFmtId="49" fontId="12" fillId="0" borderId="0" xfId="0" applyNumberFormat="1" applyFont="1" applyFill="1" applyAlignment="1" applyProtection="1">
      <alignment horizontal="center" wrapText="1"/>
      <protection/>
    </xf>
    <xf numFmtId="0" fontId="2" fillId="0" borderId="0" xfId="0" applyNumberFormat="1" applyFont="1" applyFill="1" applyBorder="1" applyAlignment="1" applyProtection="1">
      <alignment horizontal="left" wrapText="1"/>
      <protection/>
    </xf>
    <xf numFmtId="0" fontId="26" fillId="0" borderId="0" xfId="0" applyNumberFormat="1" applyFont="1" applyFill="1" applyAlignment="1" applyProtection="1">
      <alignment horizontal="center"/>
      <protection/>
    </xf>
    <xf numFmtId="49" fontId="13" fillId="0" borderId="0" xfId="0" applyNumberFormat="1" applyFont="1" applyFill="1" applyAlignment="1" applyProtection="1">
      <alignment/>
      <protection/>
    </xf>
    <xf numFmtId="49" fontId="16" fillId="0"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2" fillId="0" borderId="0" xfId="0" applyNumberFormat="1" applyFont="1" applyFill="1" applyBorder="1" applyAlignment="1" applyProtection="1">
      <alignment horizontal="left" wrapText="1"/>
      <protection/>
    </xf>
    <xf numFmtId="49" fontId="2" fillId="0" borderId="0" xfId="0" applyNumberFormat="1" applyFont="1" applyFill="1" applyAlignment="1" applyProtection="1">
      <alignment/>
      <protection/>
    </xf>
    <xf numFmtId="49" fontId="16"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49" fontId="0" fillId="0" borderId="10" xfId="0" applyNumberFormat="1" applyFont="1" applyFill="1" applyBorder="1" applyAlignment="1" applyProtection="1">
      <alignment/>
      <protection locked="0"/>
    </xf>
    <xf numFmtId="49" fontId="61" fillId="0" borderId="28" xfId="0" applyNumberFormat="1" applyFont="1" applyFill="1" applyBorder="1" applyAlignment="1" applyProtection="1">
      <alignment horizontal="center" vertical="center" wrapText="1"/>
      <protection/>
    </xf>
    <xf numFmtId="49" fontId="61" fillId="0" borderId="10" xfId="0" applyNumberFormat="1" applyFont="1" applyFill="1" applyBorder="1" applyAlignment="1" applyProtection="1">
      <alignment horizontal="center" vertical="center" wrapText="1"/>
      <protection/>
    </xf>
    <xf numFmtId="49" fontId="62" fillId="0" borderId="10" xfId="0" applyNumberFormat="1" applyFont="1" applyFill="1" applyBorder="1" applyAlignment="1" applyProtection="1">
      <alignment horizontal="center" vertical="center"/>
      <protection/>
    </xf>
    <xf numFmtId="49" fontId="62" fillId="0" borderId="29" xfId="0" applyNumberFormat="1" applyFont="1" applyFill="1" applyBorder="1" applyAlignment="1" applyProtection="1">
      <alignment horizontal="center" vertical="center"/>
      <protection/>
    </xf>
    <xf numFmtId="49" fontId="5" fillId="32" borderId="20" xfId="0" applyNumberFormat="1" applyFont="1" applyFill="1" applyBorder="1" applyAlignment="1" applyProtection="1">
      <alignment vertical="center" wrapText="1"/>
      <protection/>
    </xf>
    <xf numFmtId="49" fontId="5" fillId="32" borderId="21" xfId="0" applyNumberFormat="1" applyFont="1" applyFill="1" applyBorder="1" applyAlignment="1" applyProtection="1">
      <alignment vertical="center" wrapText="1"/>
      <protection/>
    </xf>
    <xf numFmtId="186" fontId="20" fillId="32" borderId="10" xfId="44" applyNumberFormat="1" applyFont="1" applyFill="1" applyBorder="1" applyAlignment="1" applyProtection="1">
      <alignment horizontal="center" vertical="center"/>
      <protection/>
    </xf>
    <xf numFmtId="43" fontId="20" fillId="32" borderId="10" xfId="44" applyNumberFormat="1" applyFont="1" applyFill="1" applyBorder="1" applyAlignment="1">
      <alignment horizontal="center"/>
    </xf>
    <xf numFmtId="49" fontId="2" fillId="0" borderId="0" xfId="0" applyNumberFormat="1" applyFont="1" applyFill="1" applyAlignment="1" applyProtection="1">
      <alignment/>
      <protection locked="0"/>
    </xf>
    <xf numFmtId="186" fontId="22" fillId="32" borderId="14" xfId="44" applyNumberFormat="1" applyFont="1" applyFill="1" applyBorder="1" applyAlignment="1" applyProtection="1">
      <alignment horizontal="center" vertical="center"/>
      <protection/>
    </xf>
    <xf numFmtId="186" fontId="20" fillId="33" borderId="14" xfId="44" applyNumberFormat="1" applyFont="1" applyFill="1" applyBorder="1" applyAlignment="1" applyProtection="1">
      <alignment horizontal="center" vertical="center"/>
      <protection/>
    </xf>
    <xf numFmtId="186" fontId="22" fillId="32" borderId="18" xfId="44" applyNumberFormat="1" applyFont="1" applyFill="1" applyBorder="1" applyAlignment="1" applyProtection="1">
      <alignment horizontal="center" vertical="center"/>
      <protection/>
    </xf>
    <xf numFmtId="43" fontId="20" fillId="32" borderId="15" xfId="44" applyNumberFormat="1" applyFont="1" applyFill="1" applyBorder="1" applyAlignment="1">
      <alignment horizontal="center"/>
    </xf>
    <xf numFmtId="186" fontId="22" fillId="32" borderId="15" xfId="44" applyNumberFormat="1" applyFont="1" applyFill="1" applyBorder="1" applyAlignment="1" applyProtection="1">
      <alignment horizontal="center" vertical="center"/>
      <protection/>
    </xf>
    <xf numFmtId="186" fontId="20" fillId="33" borderId="15" xfId="44" applyNumberFormat="1" applyFont="1" applyFill="1" applyBorder="1" applyAlignment="1" applyProtection="1">
      <alignment horizontal="center" vertical="center"/>
      <protection/>
    </xf>
    <xf numFmtId="186" fontId="20" fillId="33" borderId="17" xfId="44" applyNumberFormat="1" applyFont="1" applyFill="1" applyBorder="1" applyAlignment="1" applyProtection="1">
      <alignment horizontal="center" vertical="center"/>
      <protection/>
    </xf>
    <xf numFmtId="186" fontId="20" fillId="32" borderId="11" xfId="44" applyNumberFormat="1" applyFont="1" applyFill="1" applyBorder="1" applyAlignment="1">
      <alignment horizontal="center"/>
    </xf>
    <xf numFmtId="186" fontId="5" fillId="32" borderId="14" xfId="44" applyNumberFormat="1" applyFont="1" applyFill="1" applyBorder="1" applyAlignment="1" applyProtection="1">
      <alignment horizontal="center" vertical="center"/>
      <protection/>
    </xf>
    <xf numFmtId="186" fontId="20" fillId="32" borderId="14" xfId="44" applyNumberFormat="1" applyFont="1" applyFill="1" applyBorder="1" applyAlignment="1" applyProtection="1">
      <alignment horizontal="center" vertical="center"/>
      <protection/>
    </xf>
    <xf numFmtId="43" fontId="20" fillId="32" borderId="14" xfId="44" applyNumberFormat="1" applyFont="1" applyFill="1" applyBorder="1" applyAlignment="1">
      <alignment horizontal="center"/>
    </xf>
    <xf numFmtId="186" fontId="22" fillId="32" borderId="17" xfId="44" applyNumberFormat="1" applyFont="1" applyFill="1" applyBorder="1" applyAlignment="1" applyProtection="1">
      <alignment horizontal="center" vertical="center"/>
      <protection/>
    </xf>
    <xf numFmtId="43" fontId="20" fillId="32" borderId="17" xfId="44" applyNumberFormat="1" applyFont="1" applyFill="1" applyBorder="1" applyAlignment="1">
      <alignment horizontal="center"/>
    </xf>
    <xf numFmtId="186" fontId="20" fillId="33" borderId="18" xfId="44" applyNumberFormat="1" applyFont="1" applyFill="1" applyBorder="1" applyAlignment="1" applyProtection="1">
      <alignment horizontal="center" vertical="center"/>
      <protection/>
    </xf>
    <xf numFmtId="43" fontId="20" fillId="32" borderId="18" xfId="44" applyNumberFormat="1" applyFont="1" applyFill="1" applyBorder="1" applyAlignment="1">
      <alignment horizontal="center"/>
    </xf>
    <xf numFmtId="186" fontId="22" fillId="32" borderId="16" xfId="44" applyNumberFormat="1" applyFont="1" applyFill="1" applyBorder="1" applyAlignment="1" applyProtection="1">
      <alignment horizontal="center" vertical="center"/>
      <protection/>
    </xf>
    <xf numFmtId="43" fontId="20" fillId="32" borderId="16" xfId="44" applyNumberFormat="1" applyFont="1" applyFill="1" applyBorder="1" applyAlignment="1">
      <alignment horizontal="center"/>
    </xf>
    <xf numFmtId="186" fontId="3" fillId="32" borderId="15" xfId="44" applyNumberFormat="1" applyFont="1" applyFill="1" applyBorder="1" applyAlignment="1" applyProtection="1">
      <alignment vertical="center"/>
      <protection/>
    </xf>
    <xf numFmtId="186" fontId="20" fillId="33" borderId="16" xfId="44" applyNumberFormat="1" applyFont="1" applyFill="1" applyBorder="1" applyAlignment="1" applyProtection="1">
      <alignment horizontal="center" vertical="center"/>
      <protection/>
    </xf>
    <xf numFmtId="186" fontId="22" fillId="32" borderId="10" xfId="44" applyNumberFormat="1" applyFont="1" applyFill="1" applyBorder="1" applyAlignment="1" applyProtection="1">
      <alignment horizontal="center" vertical="center"/>
      <protection/>
    </xf>
    <xf numFmtId="186" fontId="20" fillId="32" borderId="18" xfId="44" applyNumberFormat="1" applyFont="1" applyFill="1" applyBorder="1" applyAlignment="1" applyProtection="1">
      <alignment horizontal="center" vertical="center"/>
      <protection/>
    </xf>
    <xf numFmtId="186" fontId="20" fillId="33" borderId="10" xfId="44" applyNumberFormat="1" applyFont="1" applyFill="1" applyBorder="1" applyAlignment="1" applyProtection="1">
      <alignment horizontal="center" vertical="center"/>
      <protection/>
    </xf>
    <xf numFmtId="1" fontId="20" fillId="33" borderId="15" xfId="44" applyNumberFormat="1" applyFont="1" applyFill="1" applyBorder="1" applyAlignment="1" applyProtection="1">
      <alignment horizontal="center" vertical="center"/>
      <protection/>
    </xf>
    <xf numFmtId="49" fontId="63" fillId="0" borderId="0" xfId="0" applyNumberFormat="1" applyFont="1" applyFill="1" applyBorder="1" applyAlignment="1" applyProtection="1">
      <alignment/>
      <protection locked="0"/>
    </xf>
    <xf numFmtId="43" fontId="20" fillId="32" borderId="0" xfId="44" applyNumberFormat="1" applyFont="1" applyFill="1" applyBorder="1" applyAlignment="1">
      <alignment horizontal="center"/>
    </xf>
    <xf numFmtId="49" fontId="53" fillId="32" borderId="0" xfId="0" applyNumberFormat="1" applyFont="1" applyFill="1" applyBorder="1" applyAlignment="1">
      <alignment horizontal="center" wrapText="1"/>
    </xf>
    <xf numFmtId="186" fontId="55" fillId="0" borderId="0" xfId="44" applyNumberFormat="1" applyFont="1" applyBorder="1" applyAlignment="1">
      <alignment horizontal="center" wrapText="1"/>
    </xf>
    <xf numFmtId="49" fontId="64" fillId="0" borderId="0" xfId="0" applyNumberFormat="1" applyFont="1" applyFill="1" applyBorder="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5"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76225"/>
    <xdr:sp>
      <xdr:nvSpPr>
        <xdr:cNvPr id="1" name="Text Box 1"/>
        <xdr:cNvSpPr txBox="1">
          <a:spLocks noChangeArrowheads="1"/>
        </xdr:cNvSpPr>
      </xdr:nvSpPr>
      <xdr:spPr>
        <a:xfrm>
          <a:off x="1466850" y="2095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76225"/>
    <xdr:sp>
      <xdr:nvSpPr>
        <xdr:cNvPr id="2" name="Text Box 1"/>
        <xdr:cNvSpPr txBox="1">
          <a:spLocks noChangeArrowheads="1"/>
        </xdr:cNvSpPr>
      </xdr:nvSpPr>
      <xdr:spPr>
        <a:xfrm>
          <a:off x="1466850" y="2095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76225"/>
    <xdr:sp>
      <xdr:nvSpPr>
        <xdr:cNvPr id="3" name="Text Box 1"/>
        <xdr:cNvSpPr txBox="1">
          <a:spLocks noChangeArrowheads="1"/>
        </xdr:cNvSpPr>
      </xdr:nvSpPr>
      <xdr:spPr>
        <a:xfrm>
          <a:off x="1466850" y="2095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47650"/>
    <xdr:sp>
      <xdr:nvSpPr>
        <xdr:cNvPr id="1"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2"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3"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4"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5"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6"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7"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8"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9"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10"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11"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12" name="Text Box 1"/>
        <xdr:cNvSpPr txBox="1">
          <a:spLocks noChangeArrowheads="1"/>
        </xdr:cNvSpPr>
      </xdr:nvSpPr>
      <xdr:spPr>
        <a:xfrm>
          <a:off x="1362075"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13" name="Text Box 1"/>
        <xdr:cNvSpPr txBox="1">
          <a:spLocks noChangeArrowheads="1"/>
        </xdr:cNvSpPr>
      </xdr:nvSpPr>
      <xdr:spPr>
        <a:xfrm>
          <a:off x="13620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14" name="Text Box 98"/>
        <xdr:cNvSpPr txBox="1">
          <a:spLocks noChangeArrowheads="1"/>
        </xdr:cNvSpPr>
      </xdr:nvSpPr>
      <xdr:spPr>
        <a:xfrm>
          <a:off x="13620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ungTHA\Google%20Drive\B&#225;o%20c&#225;o%20th&#7889;ng%20k&#234;\BC_Bieu06_07_TienViec\Anh%20Th&#7871;%20Anh%20g&#7917;i\9T%202017%20gui%20Tong%20cuc%20chu&#7849;n%2004-7-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04"/>
  <sheetViews>
    <sheetView tabSelected="1" view="pageBreakPreview" zoomScaleSheetLayoutView="100" zoomScalePageLayoutView="0" workbookViewId="0" topLeftCell="A1">
      <selection activeCell="F6" sqref="F6:F9"/>
    </sheetView>
  </sheetViews>
  <sheetFormatPr defaultColWidth="9.00390625" defaultRowHeight="15.75"/>
  <cols>
    <col min="1" max="1" width="3.375" style="47" customWidth="1"/>
    <col min="2" max="2" width="15.875" style="47" customWidth="1"/>
    <col min="3" max="6" width="6.50390625" style="47" customWidth="1"/>
    <col min="7" max="7" width="5.50390625" style="47" customWidth="1"/>
    <col min="8" max="9" width="6.50390625" style="52" customWidth="1"/>
    <col min="10" max="18" width="6.50390625" style="47" customWidth="1"/>
    <col min="19" max="19" width="5.125" style="47" customWidth="1"/>
    <col min="20" max="16384" width="9.00390625" style="47" customWidth="1"/>
  </cols>
  <sheetData>
    <row r="1" spans="1:19" ht="16.5">
      <c r="A1" s="35" t="s">
        <v>157</v>
      </c>
      <c r="B1" s="35"/>
      <c r="C1" s="36"/>
      <c r="D1" s="33"/>
      <c r="E1" s="66" t="s">
        <v>130</v>
      </c>
      <c r="F1" s="66"/>
      <c r="G1" s="66"/>
      <c r="H1" s="66"/>
      <c r="I1" s="66"/>
      <c r="J1" s="66"/>
      <c r="K1" s="66"/>
      <c r="L1" s="66"/>
      <c r="M1" s="66"/>
      <c r="N1" s="66"/>
      <c r="O1" s="66"/>
      <c r="P1" s="62" t="s">
        <v>131</v>
      </c>
      <c r="Q1" s="62"/>
      <c r="R1" s="62"/>
      <c r="S1" s="62"/>
    </row>
    <row r="2" spans="1:19" ht="16.5">
      <c r="A2" s="67" t="s">
        <v>66</v>
      </c>
      <c r="B2" s="67"/>
      <c r="C2" s="67"/>
      <c r="D2" s="67"/>
      <c r="E2" s="68" t="s">
        <v>18</v>
      </c>
      <c r="F2" s="68"/>
      <c r="G2" s="68"/>
      <c r="H2" s="68"/>
      <c r="I2" s="68"/>
      <c r="J2" s="68"/>
      <c r="K2" s="68"/>
      <c r="L2" s="68"/>
      <c r="M2" s="68"/>
      <c r="N2" s="68"/>
      <c r="O2" s="68"/>
      <c r="P2" s="69" t="s">
        <v>47</v>
      </c>
      <c r="Q2" s="69"/>
      <c r="R2" s="69"/>
      <c r="S2" s="69"/>
    </row>
    <row r="3" spans="1:19" ht="16.5">
      <c r="A3" s="67" t="s">
        <v>67</v>
      </c>
      <c r="B3" s="67"/>
      <c r="C3" s="67"/>
      <c r="D3" s="67"/>
      <c r="E3" s="70" t="s">
        <v>158</v>
      </c>
      <c r="F3" s="70"/>
      <c r="G3" s="70"/>
      <c r="H3" s="70"/>
      <c r="I3" s="70"/>
      <c r="J3" s="70"/>
      <c r="K3" s="70"/>
      <c r="L3" s="70"/>
      <c r="M3" s="70"/>
      <c r="N3" s="70"/>
      <c r="O3" s="70"/>
      <c r="P3" s="62" t="s">
        <v>132</v>
      </c>
      <c r="Q3" s="63"/>
      <c r="R3" s="62"/>
      <c r="S3" s="62"/>
    </row>
    <row r="4" spans="1:19" ht="12.75">
      <c r="A4" s="64" t="s">
        <v>133</v>
      </c>
      <c r="B4" s="64"/>
      <c r="C4" s="65"/>
      <c r="D4" s="65"/>
      <c r="E4" s="36"/>
      <c r="F4" s="36"/>
      <c r="G4" s="36"/>
      <c r="H4" s="37"/>
      <c r="I4" s="37"/>
      <c r="J4" s="36"/>
      <c r="K4" s="36"/>
      <c r="L4" s="36"/>
      <c r="M4" s="36"/>
      <c r="N4" s="38"/>
      <c r="O4" s="38"/>
      <c r="P4" s="69" t="s">
        <v>68</v>
      </c>
      <c r="Q4" s="69"/>
      <c r="R4" s="69"/>
      <c r="S4" s="69"/>
    </row>
    <row r="5" spans="1:19" ht="15.75">
      <c r="A5" s="39"/>
      <c r="B5" s="53"/>
      <c r="C5" s="40"/>
      <c r="D5" s="33"/>
      <c r="E5" s="33"/>
      <c r="F5" s="33"/>
      <c r="G5" s="33"/>
      <c r="H5" s="54"/>
      <c r="I5" s="54"/>
      <c r="J5" s="33"/>
      <c r="K5" s="33"/>
      <c r="L5" s="33"/>
      <c r="M5" s="33"/>
      <c r="N5" s="33"/>
      <c r="O5" s="33"/>
      <c r="P5" s="71" t="s">
        <v>134</v>
      </c>
      <c r="Q5" s="71"/>
      <c r="R5" s="71"/>
      <c r="S5" s="71"/>
    </row>
    <row r="6" spans="1:19" s="101" customFormat="1" ht="16.5" customHeight="1">
      <c r="A6" s="98" t="s">
        <v>31</v>
      </c>
      <c r="B6" s="98"/>
      <c r="C6" s="99" t="s">
        <v>58</v>
      </c>
      <c r="D6" s="99"/>
      <c r="E6" s="99"/>
      <c r="F6" s="99" t="s">
        <v>50</v>
      </c>
      <c r="G6" s="99" t="s">
        <v>59</v>
      </c>
      <c r="H6" s="100" t="s">
        <v>52</v>
      </c>
      <c r="I6" s="100"/>
      <c r="J6" s="100"/>
      <c r="K6" s="100"/>
      <c r="L6" s="100"/>
      <c r="M6" s="100"/>
      <c r="N6" s="100"/>
      <c r="O6" s="100"/>
      <c r="P6" s="100"/>
      <c r="Q6" s="100"/>
      <c r="R6" s="99" t="s">
        <v>159</v>
      </c>
      <c r="S6" s="99" t="s">
        <v>160</v>
      </c>
    </row>
    <row r="7" spans="1:19" s="103" customFormat="1" ht="16.5" customHeight="1">
      <c r="A7" s="98"/>
      <c r="B7" s="98"/>
      <c r="C7" s="99" t="s">
        <v>22</v>
      </c>
      <c r="D7" s="102" t="s">
        <v>5</v>
      </c>
      <c r="E7" s="102"/>
      <c r="F7" s="99"/>
      <c r="G7" s="99"/>
      <c r="H7" s="99" t="s">
        <v>52</v>
      </c>
      <c r="I7" s="99" t="s">
        <v>53</v>
      </c>
      <c r="J7" s="99"/>
      <c r="K7" s="99"/>
      <c r="L7" s="99"/>
      <c r="M7" s="99"/>
      <c r="N7" s="99"/>
      <c r="O7" s="99"/>
      <c r="P7" s="99"/>
      <c r="Q7" s="99" t="s">
        <v>161</v>
      </c>
      <c r="R7" s="99"/>
      <c r="S7" s="99"/>
    </row>
    <row r="8" spans="1:19" s="101" customFormat="1" ht="16.5" customHeight="1">
      <c r="A8" s="98"/>
      <c r="B8" s="98"/>
      <c r="C8" s="99"/>
      <c r="D8" s="102" t="s">
        <v>61</v>
      </c>
      <c r="E8" s="102" t="s">
        <v>62</v>
      </c>
      <c r="F8" s="99"/>
      <c r="G8" s="99"/>
      <c r="H8" s="99"/>
      <c r="I8" s="99" t="s">
        <v>162</v>
      </c>
      <c r="J8" s="102" t="s">
        <v>5</v>
      </c>
      <c r="K8" s="102"/>
      <c r="L8" s="102"/>
      <c r="M8" s="102"/>
      <c r="N8" s="102"/>
      <c r="O8" s="102"/>
      <c r="P8" s="102"/>
      <c r="Q8" s="99"/>
      <c r="R8" s="99"/>
      <c r="S8" s="99"/>
    </row>
    <row r="9" spans="1:19" s="101" customFormat="1" ht="84" customHeight="1">
      <c r="A9" s="98"/>
      <c r="B9" s="98"/>
      <c r="C9" s="99"/>
      <c r="D9" s="102"/>
      <c r="E9" s="102"/>
      <c r="F9" s="99"/>
      <c r="G9" s="99"/>
      <c r="H9" s="99"/>
      <c r="I9" s="99"/>
      <c r="J9" s="104" t="s">
        <v>63</v>
      </c>
      <c r="K9" s="104" t="s">
        <v>64</v>
      </c>
      <c r="L9" s="104" t="s">
        <v>54</v>
      </c>
      <c r="M9" s="104" t="s">
        <v>65</v>
      </c>
      <c r="N9" s="104" t="s">
        <v>55</v>
      </c>
      <c r="O9" s="104" t="s">
        <v>163</v>
      </c>
      <c r="P9" s="104" t="s">
        <v>56</v>
      </c>
      <c r="Q9" s="99"/>
      <c r="R9" s="99"/>
      <c r="S9" s="99"/>
    </row>
    <row r="10" spans="1:19" s="101" customFormat="1" ht="14.25" customHeight="1">
      <c r="A10" s="105" t="s">
        <v>4</v>
      </c>
      <c r="B10" s="106"/>
      <c r="C10" s="107">
        <v>1</v>
      </c>
      <c r="D10" s="107">
        <v>2</v>
      </c>
      <c r="E10" s="107">
        <v>3</v>
      </c>
      <c r="F10" s="107">
        <v>4</v>
      </c>
      <c r="G10" s="107">
        <v>5</v>
      </c>
      <c r="H10" s="107">
        <v>6</v>
      </c>
      <c r="I10" s="107">
        <v>7</v>
      </c>
      <c r="J10" s="107">
        <v>8</v>
      </c>
      <c r="K10" s="107">
        <v>9</v>
      </c>
      <c r="L10" s="107">
        <v>10</v>
      </c>
      <c r="M10" s="107">
        <v>11</v>
      </c>
      <c r="N10" s="107">
        <v>12</v>
      </c>
      <c r="O10" s="107">
        <v>13</v>
      </c>
      <c r="P10" s="107">
        <v>14</v>
      </c>
      <c r="Q10" s="107">
        <v>15</v>
      </c>
      <c r="R10" s="107">
        <v>16</v>
      </c>
      <c r="S10" s="108">
        <v>17</v>
      </c>
    </row>
    <row r="11" spans="1:19" s="101" customFormat="1" ht="15" customHeight="1">
      <c r="A11" s="109" t="s">
        <v>16</v>
      </c>
      <c r="B11" s="110"/>
      <c r="C11" s="111">
        <f>+D11+E11</f>
        <v>10550</v>
      </c>
      <c r="D11" s="111">
        <f>+D12+D24</f>
        <v>4717</v>
      </c>
      <c r="E11" s="111">
        <f>+E12+E24</f>
        <v>5833</v>
      </c>
      <c r="F11" s="111">
        <f>+F12+F24</f>
        <v>136</v>
      </c>
      <c r="G11" s="111">
        <f>+G12+G24</f>
        <v>4</v>
      </c>
      <c r="H11" s="111">
        <f>+I11+Q11</f>
        <v>10414</v>
      </c>
      <c r="I11" s="111">
        <f>+J11+K11+L11+M11+N11+O11+P11</f>
        <v>7416</v>
      </c>
      <c r="J11" s="111">
        <f aca="true" t="shared" si="0" ref="J11:Q11">+J12+J24</f>
        <v>5221</v>
      </c>
      <c r="K11" s="111">
        <f t="shared" si="0"/>
        <v>171</v>
      </c>
      <c r="L11" s="111">
        <f t="shared" si="0"/>
        <v>1909</v>
      </c>
      <c r="M11" s="111">
        <f t="shared" si="0"/>
        <v>87</v>
      </c>
      <c r="N11" s="111">
        <f t="shared" si="0"/>
        <v>3</v>
      </c>
      <c r="O11" s="111">
        <f t="shared" si="0"/>
        <v>0</v>
      </c>
      <c r="P11" s="111">
        <f t="shared" si="0"/>
        <v>25</v>
      </c>
      <c r="Q11" s="111">
        <f t="shared" si="0"/>
        <v>2998</v>
      </c>
      <c r="R11" s="111">
        <f>+Q11+P11+O11+N11+M11+L11</f>
        <v>5022</v>
      </c>
      <c r="S11" s="112">
        <f>+(J11+K11)/I11*100</f>
        <v>72.70765911542611</v>
      </c>
    </row>
    <row r="12" spans="1:19" s="101" customFormat="1" ht="15" customHeight="1">
      <c r="A12" s="113" t="s">
        <v>4</v>
      </c>
      <c r="B12" s="114" t="s">
        <v>72</v>
      </c>
      <c r="C12" s="115">
        <f>+D12+E12</f>
        <v>147</v>
      </c>
      <c r="D12" s="115">
        <f aca="true" t="shared" si="1" ref="D12:Q12">+SUM(D13:D23)</f>
        <v>24</v>
      </c>
      <c r="E12" s="115">
        <f t="shared" si="1"/>
        <v>123</v>
      </c>
      <c r="F12" s="115">
        <f t="shared" si="1"/>
        <v>1</v>
      </c>
      <c r="G12" s="115">
        <f t="shared" si="1"/>
        <v>2</v>
      </c>
      <c r="H12" s="115">
        <f t="shared" si="1"/>
        <v>146</v>
      </c>
      <c r="I12" s="115">
        <f t="shared" si="1"/>
        <v>138</v>
      </c>
      <c r="J12" s="115">
        <f t="shared" si="1"/>
        <v>103</v>
      </c>
      <c r="K12" s="115">
        <f t="shared" si="1"/>
        <v>0</v>
      </c>
      <c r="L12" s="115">
        <f t="shared" si="1"/>
        <v>34</v>
      </c>
      <c r="M12" s="115">
        <f t="shared" si="1"/>
        <v>1</v>
      </c>
      <c r="N12" s="115">
        <f t="shared" si="1"/>
        <v>0</v>
      </c>
      <c r="O12" s="115">
        <f t="shared" si="1"/>
        <v>0</v>
      </c>
      <c r="P12" s="115">
        <f t="shared" si="1"/>
        <v>0</v>
      </c>
      <c r="Q12" s="115">
        <f t="shared" si="1"/>
        <v>8</v>
      </c>
      <c r="R12" s="115">
        <f>+Q12+P12+O12+N12+M12+L12</f>
        <v>43</v>
      </c>
      <c r="S12" s="116">
        <f>+(J12+K12)/I12*100</f>
        <v>74.63768115942028</v>
      </c>
    </row>
    <row r="13" spans="1:19" s="101" customFormat="1" ht="15" customHeight="1">
      <c r="A13" s="117" t="s">
        <v>23</v>
      </c>
      <c r="B13" s="34" t="s">
        <v>150</v>
      </c>
      <c r="C13" s="118">
        <v>11</v>
      </c>
      <c r="D13" s="119">
        <v>1</v>
      </c>
      <c r="E13" s="119">
        <v>10</v>
      </c>
      <c r="F13" s="119">
        <v>0</v>
      </c>
      <c r="G13" s="120"/>
      <c r="H13" s="118">
        <v>11</v>
      </c>
      <c r="I13" s="118">
        <v>11</v>
      </c>
      <c r="J13" s="119">
        <v>8</v>
      </c>
      <c r="K13" s="119"/>
      <c r="L13" s="119">
        <v>3</v>
      </c>
      <c r="M13" s="119">
        <v>0</v>
      </c>
      <c r="N13" s="119"/>
      <c r="O13" s="119"/>
      <c r="P13" s="119"/>
      <c r="Q13" s="119">
        <v>0</v>
      </c>
      <c r="R13" s="118">
        <v>3</v>
      </c>
      <c r="S13" s="121">
        <v>72.72727272727273</v>
      </c>
    </row>
    <row r="14" spans="1:19" s="101" customFormat="1" ht="15" customHeight="1">
      <c r="A14" s="122" t="s">
        <v>24</v>
      </c>
      <c r="B14" s="41" t="s">
        <v>70</v>
      </c>
      <c r="C14" s="118">
        <v>21</v>
      </c>
      <c r="D14" s="123">
        <v>2</v>
      </c>
      <c r="E14" s="123">
        <v>19</v>
      </c>
      <c r="F14" s="123">
        <v>0</v>
      </c>
      <c r="G14" s="124"/>
      <c r="H14" s="118">
        <v>21</v>
      </c>
      <c r="I14" s="118">
        <v>20</v>
      </c>
      <c r="J14" s="123">
        <v>14</v>
      </c>
      <c r="K14" s="123"/>
      <c r="L14" s="123">
        <v>6</v>
      </c>
      <c r="M14" s="123">
        <v>0</v>
      </c>
      <c r="N14" s="123"/>
      <c r="O14" s="123"/>
      <c r="P14" s="123"/>
      <c r="Q14" s="123">
        <v>1</v>
      </c>
      <c r="R14" s="118">
        <v>7</v>
      </c>
      <c r="S14" s="121">
        <v>70</v>
      </c>
    </row>
    <row r="15" spans="1:19" s="101" customFormat="1" ht="15" customHeight="1">
      <c r="A15" s="125" t="s">
        <v>25</v>
      </c>
      <c r="B15" s="29" t="s">
        <v>145</v>
      </c>
      <c r="C15" s="118">
        <v>13</v>
      </c>
      <c r="D15" s="126">
        <v>4</v>
      </c>
      <c r="E15" s="126">
        <v>9</v>
      </c>
      <c r="F15" s="126">
        <v>0</v>
      </c>
      <c r="G15" s="127"/>
      <c r="H15" s="118">
        <v>13</v>
      </c>
      <c r="I15" s="118">
        <v>10</v>
      </c>
      <c r="J15" s="126">
        <v>7</v>
      </c>
      <c r="K15" s="126"/>
      <c r="L15" s="126">
        <v>3</v>
      </c>
      <c r="M15" s="126">
        <v>0</v>
      </c>
      <c r="N15" s="126"/>
      <c r="O15" s="126"/>
      <c r="P15" s="126"/>
      <c r="Q15" s="126">
        <v>3</v>
      </c>
      <c r="R15" s="118">
        <v>6</v>
      </c>
      <c r="S15" s="121">
        <v>70</v>
      </c>
    </row>
    <row r="16" spans="1:19" s="101" customFormat="1" ht="15" customHeight="1">
      <c r="A16" s="122" t="s">
        <v>32</v>
      </c>
      <c r="B16" s="28" t="s">
        <v>141</v>
      </c>
      <c r="C16" s="118">
        <v>6</v>
      </c>
      <c r="D16" s="126">
        <v>4</v>
      </c>
      <c r="E16" s="126">
        <v>2</v>
      </c>
      <c r="F16" s="126">
        <v>0</v>
      </c>
      <c r="G16" s="127"/>
      <c r="H16" s="118">
        <v>6</v>
      </c>
      <c r="I16" s="118">
        <v>5</v>
      </c>
      <c r="J16" s="126">
        <v>2</v>
      </c>
      <c r="K16" s="126"/>
      <c r="L16" s="126">
        <v>2</v>
      </c>
      <c r="M16" s="126">
        <v>1</v>
      </c>
      <c r="N16" s="126"/>
      <c r="O16" s="126"/>
      <c r="P16" s="126"/>
      <c r="Q16" s="126">
        <v>1</v>
      </c>
      <c r="R16" s="118">
        <v>4</v>
      </c>
      <c r="S16" s="121">
        <v>40</v>
      </c>
    </row>
    <row r="17" spans="1:19" s="101" customFormat="1" ht="15" customHeight="1">
      <c r="A17" s="125" t="s">
        <v>33</v>
      </c>
      <c r="B17" s="28" t="s">
        <v>142</v>
      </c>
      <c r="C17" s="118">
        <v>9</v>
      </c>
      <c r="D17" s="126">
        <v>2</v>
      </c>
      <c r="E17" s="126">
        <v>7</v>
      </c>
      <c r="F17" s="126">
        <v>0</v>
      </c>
      <c r="G17" s="127"/>
      <c r="H17" s="118">
        <v>9</v>
      </c>
      <c r="I17" s="118">
        <v>9</v>
      </c>
      <c r="J17" s="126">
        <v>8</v>
      </c>
      <c r="K17" s="126"/>
      <c r="L17" s="126">
        <v>1</v>
      </c>
      <c r="M17" s="126">
        <v>0</v>
      </c>
      <c r="N17" s="126"/>
      <c r="O17" s="126"/>
      <c r="P17" s="126"/>
      <c r="Q17" s="126">
        <v>0</v>
      </c>
      <c r="R17" s="118">
        <v>1</v>
      </c>
      <c r="S17" s="121">
        <v>88.88888888888889</v>
      </c>
    </row>
    <row r="18" spans="1:19" s="101" customFormat="1" ht="15" customHeight="1">
      <c r="A18" s="122" t="s">
        <v>34</v>
      </c>
      <c r="B18" s="28" t="s">
        <v>77</v>
      </c>
      <c r="C18" s="118">
        <v>26</v>
      </c>
      <c r="D18" s="126">
        <v>4</v>
      </c>
      <c r="E18" s="126">
        <v>22</v>
      </c>
      <c r="F18" s="126">
        <v>0</v>
      </c>
      <c r="G18" s="127"/>
      <c r="H18" s="118">
        <v>26</v>
      </c>
      <c r="I18" s="118">
        <v>24</v>
      </c>
      <c r="J18" s="126">
        <v>18</v>
      </c>
      <c r="K18" s="126"/>
      <c r="L18" s="126">
        <v>6</v>
      </c>
      <c r="M18" s="126">
        <v>0</v>
      </c>
      <c r="N18" s="126"/>
      <c r="O18" s="126"/>
      <c r="P18" s="126"/>
      <c r="Q18" s="126">
        <v>2</v>
      </c>
      <c r="R18" s="118">
        <v>8</v>
      </c>
      <c r="S18" s="121">
        <v>75</v>
      </c>
    </row>
    <row r="19" spans="1:19" s="101" customFormat="1" ht="15" customHeight="1">
      <c r="A19" s="125" t="s">
        <v>164</v>
      </c>
      <c r="B19" s="28" t="s">
        <v>73</v>
      </c>
      <c r="C19" s="118">
        <v>7</v>
      </c>
      <c r="D19" s="126">
        <v>2</v>
      </c>
      <c r="E19" s="126">
        <v>5</v>
      </c>
      <c r="F19" s="126">
        <v>0</v>
      </c>
      <c r="G19" s="127">
        <v>2</v>
      </c>
      <c r="H19" s="118">
        <v>7</v>
      </c>
      <c r="I19" s="118">
        <v>7</v>
      </c>
      <c r="J19" s="126">
        <v>7</v>
      </c>
      <c r="K19" s="126"/>
      <c r="L19" s="126">
        <v>0</v>
      </c>
      <c r="M19" s="126">
        <v>0</v>
      </c>
      <c r="N19" s="126"/>
      <c r="O19" s="126"/>
      <c r="P19" s="126"/>
      <c r="Q19" s="126">
        <v>0</v>
      </c>
      <c r="R19" s="118">
        <v>0</v>
      </c>
      <c r="S19" s="121">
        <v>100</v>
      </c>
    </row>
    <row r="20" spans="1:19" s="101" customFormat="1" ht="15" customHeight="1">
      <c r="A20" s="122" t="s">
        <v>165</v>
      </c>
      <c r="B20" s="28" t="s">
        <v>75</v>
      </c>
      <c r="C20" s="118">
        <v>12</v>
      </c>
      <c r="D20" s="126">
        <v>1</v>
      </c>
      <c r="E20" s="126">
        <v>11</v>
      </c>
      <c r="F20" s="126">
        <v>0</v>
      </c>
      <c r="G20" s="127"/>
      <c r="H20" s="118">
        <v>12</v>
      </c>
      <c r="I20" s="118">
        <v>12</v>
      </c>
      <c r="J20" s="126">
        <v>8</v>
      </c>
      <c r="K20" s="126"/>
      <c r="L20" s="126">
        <v>4</v>
      </c>
      <c r="M20" s="126">
        <v>0</v>
      </c>
      <c r="N20" s="126"/>
      <c r="O20" s="126"/>
      <c r="P20" s="126"/>
      <c r="Q20" s="126">
        <v>0</v>
      </c>
      <c r="R20" s="118">
        <v>4</v>
      </c>
      <c r="S20" s="121">
        <v>66.66666666666666</v>
      </c>
    </row>
    <row r="21" spans="1:19" s="101" customFormat="1" ht="15" customHeight="1">
      <c r="A21" s="125" t="s">
        <v>149</v>
      </c>
      <c r="B21" s="29" t="s">
        <v>78</v>
      </c>
      <c r="C21" s="118">
        <v>12</v>
      </c>
      <c r="D21" s="126">
        <v>1</v>
      </c>
      <c r="E21" s="126">
        <v>11</v>
      </c>
      <c r="F21" s="126">
        <v>1</v>
      </c>
      <c r="G21" s="127"/>
      <c r="H21" s="118">
        <v>11</v>
      </c>
      <c r="I21" s="118">
        <v>11</v>
      </c>
      <c r="J21" s="126">
        <v>11</v>
      </c>
      <c r="K21" s="126"/>
      <c r="L21" s="126">
        <v>0</v>
      </c>
      <c r="M21" s="126">
        <v>0</v>
      </c>
      <c r="N21" s="126"/>
      <c r="O21" s="126"/>
      <c r="P21" s="126"/>
      <c r="Q21" s="126">
        <v>0</v>
      </c>
      <c r="R21" s="118">
        <v>0</v>
      </c>
      <c r="S21" s="121">
        <v>100</v>
      </c>
    </row>
    <row r="22" spans="1:19" s="101" customFormat="1" ht="15" customHeight="1">
      <c r="A22" s="122" t="s">
        <v>166</v>
      </c>
      <c r="B22" s="29" t="s">
        <v>143</v>
      </c>
      <c r="C22" s="118">
        <v>17</v>
      </c>
      <c r="D22" s="126">
        <v>1</v>
      </c>
      <c r="E22" s="126">
        <v>16</v>
      </c>
      <c r="F22" s="126">
        <v>0</v>
      </c>
      <c r="G22" s="127"/>
      <c r="H22" s="118">
        <v>17</v>
      </c>
      <c r="I22" s="118">
        <v>17</v>
      </c>
      <c r="J22" s="126">
        <v>12</v>
      </c>
      <c r="K22" s="126"/>
      <c r="L22" s="126">
        <v>5</v>
      </c>
      <c r="M22" s="126">
        <v>0</v>
      </c>
      <c r="N22" s="126"/>
      <c r="O22" s="126"/>
      <c r="P22" s="126"/>
      <c r="Q22" s="126">
        <v>0</v>
      </c>
      <c r="R22" s="118">
        <v>5</v>
      </c>
      <c r="S22" s="121">
        <v>70.58823529411765</v>
      </c>
    </row>
    <row r="23" spans="1:19" s="101" customFormat="1" ht="15" customHeight="1">
      <c r="A23" s="125" t="s">
        <v>167</v>
      </c>
      <c r="B23" s="41" t="s">
        <v>76</v>
      </c>
      <c r="C23" s="118">
        <v>13</v>
      </c>
      <c r="D23" s="126">
        <v>2</v>
      </c>
      <c r="E23" s="126">
        <v>11</v>
      </c>
      <c r="F23" s="126">
        <v>0</v>
      </c>
      <c r="G23" s="127"/>
      <c r="H23" s="118">
        <v>13</v>
      </c>
      <c r="I23" s="118">
        <v>12</v>
      </c>
      <c r="J23" s="126">
        <v>8</v>
      </c>
      <c r="K23" s="126"/>
      <c r="L23" s="126">
        <v>4</v>
      </c>
      <c r="M23" s="126">
        <v>0</v>
      </c>
      <c r="N23" s="126"/>
      <c r="O23" s="126"/>
      <c r="P23" s="126"/>
      <c r="Q23" s="126">
        <v>1</v>
      </c>
      <c r="R23" s="118">
        <v>5</v>
      </c>
      <c r="S23" s="121">
        <v>66.66666666666666</v>
      </c>
    </row>
    <row r="24" spans="1:19" s="101" customFormat="1" ht="15" customHeight="1">
      <c r="A24" s="115" t="s">
        <v>121</v>
      </c>
      <c r="B24" s="128" t="s">
        <v>79</v>
      </c>
      <c r="C24" s="115">
        <f>+D24+E24</f>
        <v>10403</v>
      </c>
      <c r="D24" s="129">
        <f aca="true" t="shared" si="2" ref="D24:Q24">+D25+D36+D44+D51+D54+D60+D67+D72+D79+D86</f>
        <v>4693</v>
      </c>
      <c r="E24" s="129">
        <f t="shared" si="2"/>
        <v>5710</v>
      </c>
      <c r="F24" s="129">
        <f t="shared" si="2"/>
        <v>135</v>
      </c>
      <c r="G24" s="129">
        <f t="shared" si="2"/>
        <v>2</v>
      </c>
      <c r="H24" s="115">
        <f>+I24+Q24</f>
        <v>10268</v>
      </c>
      <c r="I24" s="115">
        <f>+J24+K24+L24+M24+N24+O24+P24</f>
        <v>7278</v>
      </c>
      <c r="J24" s="129">
        <f t="shared" si="2"/>
        <v>5118</v>
      </c>
      <c r="K24" s="129">
        <f t="shared" si="2"/>
        <v>171</v>
      </c>
      <c r="L24" s="129">
        <f t="shared" si="2"/>
        <v>1875</v>
      </c>
      <c r="M24" s="129">
        <f t="shared" si="2"/>
        <v>86</v>
      </c>
      <c r="N24" s="129">
        <f t="shared" si="2"/>
        <v>3</v>
      </c>
      <c r="O24" s="129">
        <f t="shared" si="2"/>
        <v>0</v>
      </c>
      <c r="P24" s="129">
        <f t="shared" si="2"/>
        <v>25</v>
      </c>
      <c r="Q24" s="129">
        <f t="shared" si="2"/>
        <v>2990</v>
      </c>
      <c r="R24" s="129">
        <f>+R25+R36+R44+R51+R54+R60+R67+R72+R79+R86</f>
        <v>4979</v>
      </c>
      <c r="S24" s="130">
        <f>+(J24+K24)/I24*100</f>
        <v>72.67106347897774</v>
      </c>
    </row>
    <row r="25" spans="1:19" s="101" customFormat="1" ht="15" customHeight="1">
      <c r="A25" s="113" t="s">
        <v>0</v>
      </c>
      <c r="B25" s="131" t="s">
        <v>80</v>
      </c>
      <c r="C25" s="115">
        <f>+D25+E25</f>
        <v>1851</v>
      </c>
      <c r="D25" s="115">
        <f>+SUM(D26:D35)</f>
        <v>942</v>
      </c>
      <c r="E25" s="115">
        <f aca="true" t="shared" si="3" ref="E25:Q25">+SUM(E26:E35)</f>
        <v>909</v>
      </c>
      <c r="F25" s="115">
        <f t="shared" si="3"/>
        <v>34</v>
      </c>
      <c r="G25" s="115">
        <f t="shared" si="3"/>
        <v>2</v>
      </c>
      <c r="H25" s="115">
        <f>+I25+Q25</f>
        <v>1817</v>
      </c>
      <c r="I25" s="115">
        <f>+J25+K25+L25+M25+N25+O25+P25</f>
        <v>1139</v>
      </c>
      <c r="J25" s="115">
        <f t="shared" si="3"/>
        <v>848</v>
      </c>
      <c r="K25" s="115">
        <f t="shared" si="3"/>
        <v>43</v>
      </c>
      <c r="L25" s="115">
        <f t="shared" si="3"/>
        <v>188</v>
      </c>
      <c r="M25" s="115">
        <f t="shared" si="3"/>
        <v>47</v>
      </c>
      <c r="N25" s="115">
        <f t="shared" si="3"/>
        <v>2</v>
      </c>
      <c r="O25" s="115">
        <f t="shared" si="3"/>
        <v>0</v>
      </c>
      <c r="P25" s="115">
        <f t="shared" si="3"/>
        <v>11</v>
      </c>
      <c r="Q25" s="115">
        <f t="shared" si="3"/>
        <v>678</v>
      </c>
      <c r="R25" s="115">
        <f>+SUM(R26:R35)</f>
        <v>926</v>
      </c>
      <c r="S25" s="116">
        <f>+(J25+K25)/I25*100</f>
        <v>78.22651448639158</v>
      </c>
    </row>
    <row r="26" spans="1:19" s="101" customFormat="1" ht="15" customHeight="1">
      <c r="A26" s="132" t="s">
        <v>23</v>
      </c>
      <c r="B26" s="34" t="s">
        <v>145</v>
      </c>
      <c r="C26" s="133">
        <v>24</v>
      </c>
      <c r="D26" s="119">
        <v>6</v>
      </c>
      <c r="E26" s="119">
        <v>18</v>
      </c>
      <c r="F26" s="119">
        <v>2</v>
      </c>
      <c r="G26" s="119">
        <v>0</v>
      </c>
      <c r="H26" s="133">
        <v>22</v>
      </c>
      <c r="I26" s="133">
        <v>22</v>
      </c>
      <c r="J26" s="119">
        <v>21</v>
      </c>
      <c r="K26" s="119">
        <v>1</v>
      </c>
      <c r="L26" s="119">
        <v>0</v>
      </c>
      <c r="M26" s="119">
        <v>0</v>
      </c>
      <c r="N26" s="119">
        <v>0</v>
      </c>
      <c r="O26" s="119"/>
      <c r="P26" s="119">
        <v>0</v>
      </c>
      <c r="Q26" s="119">
        <v>0</v>
      </c>
      <c r="R26" s="118">
        <v>0</v>
      </c>
      <c r="S26" s="121">
        <v>1</v>
      </c>
    </row>
    <row r="27" spans="1:19" s="101" customFormat="1" ht="15" customHeight="1">
      <c r="A27" s="134">
        <v>2</v>
      </c>
      <c r="B27" s="29" t="s">
        <v>81</v>
      </c>
      <c r="C27" s="118">
        <v>178</v>
      </c>
      <c r="D27" s="126">
        <v>98</v>
      </c>
      <c r="E27" s="126">
        <v>80</v>
      </c>
      <c r="F27" s="126">
        <v>1</v>
      </c>
      <c r="G27" s="126">
        <v>2</v>
      </c>
      <c r="H27" s="118">
        <v>177</v>
      </c>
      <c r="I27" s="118">
        <v>108</v>
      </c>
      <c r="J27" s="126">
        <v>84</v>
      </c>
      <c r="K27" s="126"/>
      <c r="L27" s="126">
        <v>21</v>
      </c>
      <c r="M27" s="126"/>
      <c r="N27" s="126">
        <v>0</v>
      </c>
      <c r="O27" s="126"/>
      <c r="P27" s="126">
        <v>3</v>
      </c>
      <c r="Q27" s="126">
        <v>69</v>
      </c>
      <c r="R27" s="118">
        <v>93</v>
      </c>
      <c r="S27" s="121">
        <v>0.7777777777777778</v>
      </c>
    </row>
    <row r="28" spans="1:19" s="101" customFormat="1" ht="15" customHeight="1">
      <c r="A28" s="134">
        <v>3</v>
      </c>
      <c r="B28" s="29" t="s">
        <v>82</v>
      </c>
      <c r="C28" s="118">
        <v>99</v>
      </c>
      <c r="D28" s="126">
        <v>12</v>
      </c>
      <c r="E28" s="126">
        <v>87</v>
      </c>
      <c r="F28" s="126">
        <v>2</v>
      </c>
      <c r="G28" s="126"/>
      <c r="H28" s="118">
        <v>97</v>
      </c>
      <c r="I28" s="118">
        <v>97</v>
      </c>
      <c r="J28" s="126">
        <v>95</v>
      </c>
      <c r="K28" s="126">
        <v>2</v>
      </c>
      <c r="L28" s="126">
        <v>0</v>
      </c>
      <c r="M28" s="126">
        <v>0</v>
      </c>
      <c r="N28" s="126">
        <v>0</v>
      </c>
      <c r="O28" s="126"/>
      <c r="P28" s="126">
        <v>0</v>
      </c>
      <c r="Q28" s="126">
        <v>0</v>
      </c>
      <c r="R28" s="118">
        <v>0</v>
      </c>
      <c r="S28" s="121">
        <v>1</v>
      </c>
    </row>
    <row r="29" spans="1:19" s="101" customFormat="1" ht="15" customHeight="1">
      <c r="A29" s="134">
        <v>4</v>
      </c>
      <c r="B29" s="29" t="s">
        <v>83</v>
      </c>
      <c r="C29" s="118">
        <v>256</v>
      </c>
      <c r="D29" s="126">
        <v>136</v>
      </c>
      <c r="E29" s="126">
        <v>120</v>
      </c>
      <c r="F29" s="126">
        <v>2</v>
      </c>
      <c r="G29" s="126"/>
      <c r="H29" s="118">
        <v>254</v>
      </c>
      <c r="I29" s="118">
        <v>157</v>
      </c>
      <c r="J29" s="126">
        <v>110</v>
      </c>
      <c r="K29" s="126">
        <v>13</v>
      </c>
      <c r="L29" s="126">
        <v>33</v>
      </c>
      <c r="M29" s="126">
        <v>0</v>
      </c>
      <c r="N29" s="126">
        <v>0</v>
      </c>
      <c r="O29" s="126"/>
      <c r="P29" s="126">
        <v>1</v>
      </c>
      <c r="Q29" s="126">
        <v>97</v>
      </c>
      <c r="R29" s="118">
        <v>131</v>
      </c>
      <c r="S29" s="121">
        <v>0.7834394904458599</v>
      </c>
    </row>
    <row r="30" spans="1:19" s="101" customFormat="1" ht="15" customHeight="1">
      <c r="A30" s="134">
        <v>5</v>
      </c>
      <c r="B30" s="29" t="s">
        <v>84</v>
      </c>
      <c r="C30" s="118">
        <v>320</v>
      </c>
      <c r="D30" s="126">
        <v>160</v>
      </c>
      <c r="E30" s="126">
        <v>160</v>
      </c>
      <c r="F30" s="126">
        <v>10</v>
      </c>
      <c r="G30" s="126"/>
      <c r="H30" s="118">
        <v>310</v>
      </c>
      <c r="I30" s="118">
        <v>187</v>
      </c>
      <c r="J30" s="126">
        <v>140</v>
      </c>
      <c r="K30" s="126">
        <v>13</v>
      </c>
      <c r="L30" s="126">
        <v>21</v>
      </c>
      <c r="M30" s="126">
        <v>6</v>
      </c>
      <c r="N30" s="126">
        <v>0</v>
      </c>
      <c r="O30" s="126"/>
      <c r="P30" s="126">
        <v>7</v>
      </c>
      <c r="Q30" s="126">
        <v>123</v>
      </c>
      <c r="R30" s="118">
        <v>157</v>
      </c>
      <c r="S30" s="121">
        <v>0.8181818181818182</v>
      </c>
    </row>
    <row r="31" spans="1:19" s="101" customFormat="1" ht="15" customHeight="1">
      <c r="A31" s="134">
        <v>6</v>
      </c>
      <c r="B31" s="29" t="s">
        <v>146</v>
      </c>
      <c r="C31" s="118">
        <v>277</v>
      </c>
      <c r="D31" s="126">
        <v>138</v>
      </c>
      <c r="E31" s="126">
        <v>139</v>
      </c>
      <c r="F31" s="126">
        <v>7</v>
      </c>
      <c r="G31" s="126"/>
      <c r="H31" s="118">
        <v>270</v>
      </c>
      <c r="I31" s="118">
        <v>166</v>
      </c>
      <c r="J31" s="126">
        <v>126</v>
      </c>
      <c r="K31" s="126">
        <v>7</v>
      </c>
      <c r="L31" s="126">
        <v>32</v>
      </c>
      <c r="M31" s="126">
        <v>1</v>
      </c>
      <c r="N31" s="126"/>
      <c r="O31" s="126"/>
      <c r="P31" s="126">
        <v>0</v>
      </c>
      <c r="Q31" s="126">
        <v>104</v>
      </c>
      <c r="R31" s="118">
        <v>137</v>
      </c>
      <c r="S31" s="121">
        <v>0.8012048192771084</v>
      </c>
    </row>
    <row r="32" spans="1:19" s="101" customFormat="1" ht="15" customHeight="1">
      <c r="A32" s="134">
        <v>7</v>
      </c>
      <c r="B32" s="30" t="s">
        <v>85</v>
      </c>
      <c r="C32" s="118">
        <v>232</v>
      </c>
      <c r="D32" s="126">
        <v>141</v>
      </c>
      <c r="E32" s="126">
        <v>91</v>
      </c>
      <c r="F32" s="126"/>
      <c r="G32" s="126"/>
      <c r="H32" s="118">
        <v>232</v>
      </c>
      <c r="I32" s="118">
        <v>120</v>
      </c>
      <c r="J32" s="126">
        <v>95</v>
      </c>
      <c r="K32" s="126">
        <v>4</v>
      </c>
      <c r="L32" s="126">
        <v>20</v>
      </c>
      <c r="M32" s="126">
        <v>1</v>
      </c>
      <c r="N32" s="126"/>
      <c r="O32" s="126"/>
      <c r="P32" s="126"/>
      <c r="Q32" s="126">
        <v>112</v>
      </c>
      <c r="R32" s="118">
        <v>133</v>
      </c>
      <c r="S32" s="121">
        <v>0.825</v>
      </c>
    </row>
    <row r="33" spans="1:19" s="101" customFormat="1" ht="15" customHeight="1">
      <c r="A33" s="134">
        <v>8</v>
      </c>
      <c r="B33" s="30" t="s">
        <v>74</v>
      </c>
      <c r="C33" s="118">
        <v>199</v>
      </c>
      <c r="D33" s="126">
        <v>75</v>
      </c>
      <c r="E33" s="126">
        <v>124</v>
      </c>
      <c r="F33" s="126">
        <v>7</v>
      </c>
      <c r="G33" s="126"/>
      <c r="H33" s="118">
        <v>192</v>
      </c>
      <c r="I33" s="118">
        <v>144</v>
      </c>
      <c r="J33" s="126">
        <v>120</v>
      </c>
      <c r="K33" s="126">
        <v>2</v>
      </c>
      <c r="L33" s="126">
        <v>15</v>
      </c>
      <c r="M33" s="126">
        <v>5</v>
      </c>
      <c r="N33" s="126">
        <v>2</v>
      </c>
      <c r="O33" s="126"/>
      <c r="P33" s="126">
        <v>0</v>
      </c>
      <c r="Q33" s="126">
        <v>48</v>
      </c>
      <c r="R33" s="118">
        <v>70</v>
      </c>
      <c r="S33" s="121">
        <v>0.8472222222222222</v>
      </c>
    </row>
    <row r="34" spans="1:19" s="101" customFormat="1" ht="15" customHeight="1">
      <c r="A34" s="134">
        <v>9</v>
      </c>
      <c r="B34" s="30" t="s">
        <v>90</v>
      </c>
      <c r="C34" s="118">
        <v>163</v>
      </c>
      <c r="D34" s="126">
        <v>86</v>
      </c>
      <c r="E34" s="126">
        <v>77</v>
      </c>
      <c r="F34" s="126">
        <v>3</v>
      </c>
      <c r="G34" s="126"/>
      <c r="H34" s="118">
        <v>160</v>
      </c>
      <c r="I34" s="118">
        <v>86</v>
      </c>
      <c r="J34" s="126">
        <v>57</v>
      </c>
      <c r="K34" s="126">
        <v>1</v>
      </c>
      <c r="L34" s="126">
        <v>28</v>
      </c>
      <c r="M34" s="126">
        <v>0</v>
      </c>
      <c r="N34" s="126"/>
      <c r="O34" s="126"/>
      <c r="P34" s="126"/>
      <c r="Q34" s="126">
        <v>74</v>
      </c>
      <c r="R34" s="118">
        <v>102</v>
      </c>
      <c r="S34" s="121">
        <v>0.6744186046511628</v>
      </c>
    </row>
    <row r="35" spans="1:19" s="101" customFormat="1" ht="15" customHeight="1">
      <c r="A35" s="134">
        <v>10</v>
      </c>
      <c r="B35" s="31" t="s">
        <v>106</v>
      </c>
      <c r="C35" s="135">
        <v>103</v>
      </c>
      <c r="D35" s="136">
        <v>90</v>
      </c>
      <c r="E35" s="136">
        <v>13</v>
      </c>
      <c r="F35" s="136">
        <v>0</v>
      </c>
      <c r="G35" s="136"/>
      <c r="H35" s="135">
        <v>103</v>
      </c>
      <c r="I35" s="135">
        <v>52</v>
      </c>
      <c r="J35" s="136">
        <v>0</v>
      </c>
      <c r="K35" s="136">
        <v>0</v>
      </c>
      <c r="L35" s="136">
        <v>18</v>
      </c>
      <c r="M35" s="136">
        <v>34</v>
      </c>
      <c r="N35" s="136"/>
      <c r="O35" s="136"/>
      <c r="P35" s="136"/>
      <c r="Q35" s="136">
        <v>51</v>
      </c>
      <c r="R35" s="135">
        <v>103</v>
      </c>
      <c r="S35" s="137">
        <v>0</v>
      </c>
    </row>
    <row r="36" spans="1:19" s="101" customFormat="1" ht="15" customHeight="1">
      <c r="A36" s="113" t="s">
        <v>1</v>
      </c>
      <c r="B36" s="131" t="s">
        <v>86</v>
      </c>
      <c r="C36" s="115">
        <f>+D36+E36</f>
        <v>1380</v>
      </c>
      <c r="D36" s="115">
        <f>+SUM(D37:D43)</f>
        <v>686</v>
      </c>
      <c r="E36" s="115">
        <f aca="true" t="shared" si="4" ref="E36:R36">+SUM(E37:E43)</f>
        <v>694</v>
      </c>
      <c r="F36" s="115">
        <f t="shared" si="4"/>
        <v>16</v>
      </c>
      <c r="G36" s="115">
        <f t="shared" si="4"/>
        <v>0</v>
      </c>
      <c r="H36" s="115">
        <f>+I36+Q36</f>
        <v>1364</v>
      </c>
      <c r="I36" s="115">
        <f>+J36+K36+L36+M36+N36+O36+P36</f>
        <v>955</v>
      </c>
      <c r="J36" s="115">
        <f t="shared" si="4"/>
        <v>598</v>
      </c>
      <c r="K36" s="115">
        <f t="shared" si="4"/>
        <v>37</v>
      </c>
      <c r="L36" s="115">
        <f t="shared" si="4"/>
        <v>309</v>
      </c>
      <c r="M36" s="115">
        <f t="shared" si="4"/>
        <v>3</v>
      </c>
      <c r="N36" s="115">
        <f t="shared" si="4"/>
        <v>0</v>
      </c>
      <c r="O36" s="115">
        <f t="shared" si="4"/>
        <v>0</v>
      </c>
      <c r="P36" s="115">
        <f t="shared" si="4"/>
        <v>8</v>
      </c>
      <c r="Q36" s="115">
        <f t="shared" si="4"/>
        <v>409</v>
      </c>
      <c r="R36" s="115">
        <f t="shared" si="4"/>
        <v>729</v>
      </c>
      <c r="S36" s="116">
        <f>+(J36+K36)/I36*100</f>
        <v>66.49214659685863</v>
      </c>
    </row>
    <row r="37" spans="1:19" s="101" customFormat="1" ht="15" customHeight="1">
      <c r="A37" s="138">
        <v>1</v>
      </c>
      <c r="B37" s="29" t="s">
        <v>87</v>
      </c>
      <c r="C37" s="139">
        <v>105</v>
      </c>
      <c r="D37" s="123">
        <v>11</v>
      </c>
      <c r="E37" s="123">
        <v>94</v>
      </c>
      <c r="F37" s="123">
        <v>9</v>
      </c>
      <c r="G37" s="123">
        <v>0</v>
      </c>
      <c r="H37" s="139">
        <v>96</v>
      </c>
      <c r="I37" s="139">
        <v>96</v>
      </c>
      <c r="J37" s="123">
        <v>95</v>
      </c>
      <c r="K37" s="123">
        <v>1</v>
      </c>
      <c r="L37" s="123">
        <v>0</v>
      </c>
      <c r="M37" s="123">
        <v>0</v>
      </c>
      <c r="N37" s="123">
        <v>0</v>
      </c>
      <c r="O37" s="123">
        <v>0</v>
      </c>
      <c r="P37" s="123">
        <v>0</v>
      </c>
      <c r="Q37" s="123">
        <v>0</v>
      </c>
      <c r="R37" s="139">
        <v>0</v>
      </c>
      <c r="S37" s="140">
        <v>100</v>
      </c>
    </row>
    <row r="38" spans="1:19" s="101" customFormat="1" ht="15" customHeight="1">
      <c r="A38" s="141">
        <v>2</v>
      </c>
      <c r="B38" s="28" t="s">
        <v>88</v>
      </c>
      <c r="C38" s="118">
        <v>283</v>
      </c>
      <c r="D38" s="126">
        <v>161</v>
      </c>
      <c r="E38" s="126">
        <v>122</v>
      </c>
      <c r="F38" s="126">
        <v>2</v>
      </c>
      <c r="G38" s="126">
        <v>0</v>
      </c>
      <c r="H38" s="118">
        <v>281</v>
      </c>
      <c r="I38" s="118">
        <v>199</v>
      </c>
      <c r="J38" s="126">
        <v>112</v>
      </c>
      <c r="K38" s="126">
        <v>6</v>
      </c>
      <c r="L38" s="126">
        <v>78</v>
      </c>
      <c r="M38" s="126">
        <v>0</v>
      </c>
      <c r="N38" s="126">
        <v>0</v>
      </c>
      <c r="O38" s="126">
        <v>0</v>
      </c>
      <c r="P38" s="126">
        <v>3</v>
      </c>
      <c r="Q38" s="126">
        <v>82</v>
      </c>
      <c r="R38" s="118">
        <v>163</v>
      </c>
      <c r="S38" s="121">
        <v>59.2964824120603</v>
      </c>
    </row>
    <row r="39" spans="1:19" s="101" customFormat="1" ht="15" customHeight="1">
      <c r="A39" s="141">
        <v>3</v>
      </c>
      <c r="B39" s="29" t="s">
        <v>89</v>
      </c>
      <c r="C39" s="118">
        <v>274</v>
      </c>
      <c r="D39" s="126">
        <v>129</v>
      </c>
      <c r="E39" s="126">
        <v>145</v>
      </c>
      <c r="F39" s="126">
        <v>0</v>
      </c>
      <c r="G39" s="126">
        <v>0</v>
      </c>
      <c r="H39" s="118">
        <v>274</v>
      </c>
      <c r="I39" s="118">
        <v>190</v>
      </c>
      <c r="J39" s="126">
        <v>142</v>
      </c>
      <c r="K39" s="126">
        <v>8</v>
      </c>
      <c r="L39" s="126">
        <v>38</v>
      </c>
      <c r="M39" s="126">
        <v>2</v>
      </c>
      <c r="N39" s="126">
        <v>0</v>
      </c>
      <c r="O39" s="126">
        <v>0</v>
      </c>
      <c r="P39" s="126">
        <v>0</v>
      </c>
      <c r="Q39" s="126">
        <v>84</v>
      </c>
      <c r="R39" s="118">
        <v>124</v>
      </c>
      <c r="S39" s="121">
        <v>78.94736842105263</v>
      </c>
    </row>
    <row r="40" spans="1:19" s="101" customFormat="1" ht="15" customHeight="1">
      <c r="A40" s="141">
        <v>4</v>
      </c>
      <c r="B40" s="29" t="s">
        <v>91</v>
      </c>
      <c r="C40" s="118">
        <v>308</v>
      </c>
      <c r="D40" s="126">
        <v>172</v>
      </c>
      <c r="E40" s="126">
        <v>136</v>
      </c>
      <c r="F40" s="126">
        <v>2</v>
      </c>
      <c r="G40" s="126">
        <v>0</v>
      </c>
      <c r="H40" s="118">
        <v>306</v>
      </c>
      <c r="I40" s="118">
        <v>179</v>
      </c>
      <c r="J40" s="126">
        <v>96</v>
      </c>
      <c r="K40" s="126">
        <v>6</v>
      </c>
      <c r="L40" s="126">
        <v>77</v>
      </c>
      <c r="M40" s="126">
        <v>0</v>
      </c>
      <c r="N40" s="126">
        <v>0</v>
      </c>
      <c r="O40" s="126">
        <v>0</v>
      </c>
      <c r="P40" s="126">
        <v>0</v>
      </c>
      <c r="Q40" s="126">
        <v>127</v>
      </c>
      <c r="R40" s="118">
        <v>204</v>
      </c>
      <c r="S40" s="121">
        <v>56.98324022346368</v>
      </c>
    </row>
    <row r="41" spans="1:19" s="101" customFormat="1" ht="15" customHeight="1">
      <c r="A41" s="141">
        <v>5</v>
      </c>
      <c r="B41" s="29" t="s">
        <v>90</v>
      </c>
      <c r="C41" s="118">
        <v>27</v>
      </c>
      <c r="D41" s="126">
        <v>3</v>
      </c>
      <c r="E41" s="126">
        <v>24</v>
      </c>
      <c r="F41" s="126">
        <v>0</v>
      </c>
      <c r="G41" s="126">
        <v>0</v>
      </c>
      <c r="H41" s="118">
        <v>27</v>
      </c>
      <c r="I41" s="118">
        <v>27</v>
      </c>
      <c r="J41" s="126">
        <v>25</v>
      </c>
      <c r="K41" s="126">
        <v>2</v>
      </c>
      <c r="L41" s="126">
        <v>0</v>
      </c>
      <c r="M41" s="126">
        <v>0</v>
      </c>
      <c r="N41" s="126">
        <v>0</v>
      </c>
      <c r="O41" s="126">
        <v>0</v>
      </c>
      <c r="P41" s="126">
        <v>0</v>
      </c>
      <c r="Q41" s="126">
        <v>0</v>
      </c>
      <c r="R41" s="118">
        <v>0</v>
      </c>
      <c r="S41" s="121">
        <v>100</v>
      </c>
    </row>
    <row r="42" spans="1:19" s="101" customFormat="1" ht="15" customHeight="1">
      <c r="A42" s="141">
        <v>6</v>
      </c>
      <c r="B42" s="29" t="s">
        <v>93</v>
      </c>
      <c r="C42" s="118">
        <v>235</v>
      </c>
      <c r="D42" s="126">
        <v>104</v>
      </c>
      <c r="E42" s="126">
        <v>131</v>
      </c>
      <c r="F42" s="126">
        <v>3</v>
      </c>
      <c r="G42" s="126">
        <v>0</v>
      </c>
      <c r="H42" s="118">
        <v>232</v>
      </c>
      <c r="I42" s="118">
        <v>171</v>
      </c>
      <c r="J42" s="126">
        <v>108</v>
      </c>
      <c r="K42" s="126">
        <v>12</v>
      </c>
      <c r="L42" s="126">
        <v>51</v>
      </c>
      <c r="M42" s="126">
        <v>0</v>
      </c>
      <c r="N42" s="126">
        <v>0</v>
      </c>
      <c r="O42" s="126">
        <v>0</v>
      </c>
      <c r="P42" s="126">
        <v>0</v>
      </c>
      <c r="Q42" s="126">
        <v>61</v>
      </c>
      <c r="R42" s="118">
        <v>112</v>
      </c>
      <c r="S42" s="121">
        <v>70.17543859649122</v>
      </c>
    </row>
    <row r="43" spans="1:19" s="101" customFormat="1" ht="15" customHeight="1">
      <c r="A43" s="142">
        <v>7</v>
      </c>
      <c r="B43" s="30" t="s">
        <v>78</v>
      </c>
      <c r="C43" s="135">
        <v>148</v>
      </c>
      <c r="D43" s="136">
        <v>106</v>
      </c>
      <c r="E43" s="136">
        <v>42</v>
      </c>
      <c r="F43" s="136">
        <v>0</v>
      </c>
      <c r="G43" s="136">
        <v>0</v>
      </c>
      <c r="H43" s="135">
        <v>148</v>
      </c>
      <c r="I43" s="135">
        <v>93</v>
      </c>
      <c r="J43" s="136">
        <v>20</v>
      </c>
      <c r="K43" s="136">
        <v>2</v>
      </c>
      <c r="L43" s="136">
        <v>65</v>
      </c>
      <c r="M43" s="136">
        <v>1</v>
      </c>
      <c r="N43" s="136">
        <v>0</v>
      </c>
      <c r="O43" s="136">
        <v>0</v>
      </c>
      <c r="P43" s="136">
        <v>5</v>
      </c>
      <c r="Q43" s="136">
        <v>55</v>
      </c>
      <c r="R43" s="135">
        <v>126</v>
      </c>
      <c r="S43" s="137">
        <v>23.655913978494624</v>
      </c>
    </row>
    <row r="44" spans="1:19" s="101" customFormat="1" ht="15" customHeight="1">
      <c r="A44" s="113" t="s">
        <v>6</v>
      </c>
      <c r="B44" s="143" t="s">
        <v>94</v>
      </c>
      <c r="C44" s="115">
        <f>+D44+E44</f>
        <v>1234</v>
      </c>
      <c r="D44" s="115">
        <f>+SUM(D45:D50)</f>
        <v>652</v>
      </c>
      <c r="E44" s="115">
        <f aca="true" t="shared" si="5" ref="E44:R44">+SUM(E45:E50)</f>
        <v>582</v>
      </c>
      <c r="F44" s="115">
        <f t="shared" si="5"/>
        <v>9</v>
      </c>
      <c r="G44" s="115">
        <f t="shared" si="5"/>
        <v>0</v>
      </c>
      <c r="H44" s="115">
        <f>+I44+Q44</f>
        <v>1225</v>
      </c>
      <c r="I44" s="115">
        <f>+J44+K44+L44+M44+N44+O44+P44</f>
        <v>782</v>
      </c>
      <c r="J44" s="115">
        <f t="shared" si="5"/>
        <v>524</v>
      </c>
      <c r="K44" s="115">
        <f t="shared" si="5"/>
        <v>16</v>
      </c>
      <c r="L44" s="115">
        <f t="shared" si="5"/>
        <v>225</v>
      </c>
      <c r="M44" s="115">
        <f t="shared" si="5"/>
        <v>16</v>
      </c>
      <c r="N44" s="115">
        <f t="shared" si="5"/>
        <v>1</v>
      </c>
      <c r="O44" s="115">
        <f t="shared" si="5"/>
        <v>0</v>
      </c>
      <c r="P44" s="115">
        <f t="shared" si="5"/>
        <v>0</v>
      </c>
      <c r="Q44" s="115">
        <f t="shared" si="5"/>
        <v>443</v>
      </c>
      <c r="R44" s="115">
        <f t="shared" si="5"/>
        <v>685</v>
      </c>
      <c r="S44" s="116">
        <f>+(J44+K44)/I44*100</f>
        <v>69.0537084398977</v>
      </c>
    </row>
    <row r="45" spans="1:19" s="101" customFormat="1" ht="15" customHeight="1">
      <c r="A45" s="138" t="s">
        <v>23</v>
      </c>
      <c r="B45" s="144" t="s">
        <v>168</v>
      </c>
      <c r="C45" s="133">
        <v>178</v>
      </c>
      <c r="D45" s="119">
        <v>51</v>
      </c>
      <c r="E45" s="119">
        <v>127</v>
      </c>
      <c r="F45" s="119">
        <v>6</v>
      </c>
      <c r="G45" s="119"/>
      <c r="H45" s="133">
        <v>172</v>
      </c>
      <c r="I45" s="133">
        <v>133</v>
      </c>
      <c r="J45" s="119">
        <v>110</v>
      </c>
      <c r="K45" s="119">
        <v>4</v>
      </c>
      <c r="L45" s="119">
        <v>19</v>
      </c>
      <c r="M45" s="119"/>
      <c r="N45" s="119"/>
      <c r="O45" s="119"/>
      <c r="P45" s="119"/>
      <c r="Q45" s="119">
        <v>39</v>
      </c>
      <c r="R45" s="133">
        <v>58</v>
      </c>
      <c r="S45" s="145">
        <v>0.8571428571428571</v>
      </c>
    </row>
    <row r="46" spans="1:19" s="101" customFormat="1" ht="15" customHeight="1">
      <c r="A46" s="138" t="s">
        <v>24</v>
      </c>
      <c r="B46" s="29" t="s">
        <v>95</v>
      </c>
      <c r="C46" s="118">
        <v>237</v>
      </c>
      <c r="D46" s="126">
        <v>139</v>
      </c>
      <c r="E46" s="126">
        <v>98</v>
      </c>
      <c r="F46" s="126">
        <v>0</v>
      </c>
      <c r="G46" s="126"/>
      <c r="H46" s="118">
        <v>237</v>
      </c>
      <c r="I46" s="118">
        <v>153</v>
      </c>
      <c r="J46" s="126">
        <v>101</v>
      </c>
      <c r="K46" s="126">
        <v>2</v>
      </c>
      <c r="L46" s="126">
        <v>44</v>
      </c>
      <c r="M46" s="126">
        <v>6</v>
      </c>
      <c r="N46" s="126"/>
      <c r="O46" s="126"/>
      <c r="P46" s="126"/>
      <c r="Q46" s="126">
        <v>84</v>
      </c>
      <c r="R46" s="118">
        <v>134</v>
      </c>
      <c r="S46" s="121">
        <v>0.673202614379085</v>
      </c>
    </row>
    <row r="47" spans="1:19" s="101" customFormat="1" ht="15" customHeight="1">
      <c r="A47" s="138" t="s">
        <v>25</v>
      </c>
      <c r="B47" s="29" t="s">
        <v>119</v>
      </c>
      <c r="C47" s="118">
        <v>100</v>
      </c>
      <c r="D47" s="126">
        <v>35</v>
      </c>
      <c r="E47" s="126">
        <v>65</v>
      </c>
      <c r="F47" s="126">
        <v>2</v>
      </c>
      <c r="G47" s="126"/>
      <c r="H47" s="118">
        <v>98</v>
      </c>
      <c r="I47" s="118">
        <v>77</v>
      </c>
      <c r="J47" s="126">
        <v>52</v>
      </c>
      <c r="K47" s="126">
        <v>0</v>
      </c>
      <c r="L47" s="126">
        <v>25</v>
      </c>
      <c r="M47" s="126"/>
      <c r="N47" s="126"/>
      <c r="O47" s="126"/>
      <c r="P47" s="126">
        <v>0</v>
      </c>
      <c r="Q47" s="126">
        <v>21</v>
      </c>
      <c r="R47" s="118">
        <v>46</v>
      </c>
      <c r="S47" s="121">
        <v>0.6753246753246753</v>
      </c>
    </row>
    <row r="48" spans="1:19" s="101" customFormat="1" ht="15" customHeight="1">
      <c r="A48" s="141" t="s">
        <v>32</v>
      </c>
      <c r="B48" s="146" t="s">
        <v>97</v>
      </c>
      <c r="C48" s="118">
        <v>218</v>
      </c>
      <c r="D48" s="126">
        <v>118</v>
      </c>
      <c r="E48" s="126">
        <v>100</v>
      </c>
      <c r="F48" s="126">
        <v>0</v>
      </c>
      <c r="G48" s="126"/>
      <c r="H48" s="118">
        <v>218</v>
      </c>
      <c r="I48" s="118">
        <v>127</v>
      </c>
      <c r="J48" s="126">
        <v>100</v>
      </c>
      <c r="K48" s="126">
        <v>3</v>
      </c>
      <c r="L48" s="126">
        <v>17</v>
      </c>
      <c r="M48" s="126">
        <v>6</v>
      </c>
      <c r="N48" s="126">
        <v>1</v>
      </c>
      <c r="O48" s="126"/>
      <c r="P48" s="126">
        <v>0</v>
      </c>
      <c r="Q48" s="126">
        <v>91</v>
      </c>
      <c r="R48" s="118">
        <v>115</v>
      </c>
      <c r="S48" s="121">
        <v>0.8110236220472441</v>
      </c>
    </row>
    <row r="49" spans="1:19" s="101" customFormat="1" ht="15" customHeight="1">
      <c r="A49" s="141" t="s">
        <v>33</v>
      </c>
      <c r="B49" s="146" t="s">
        <v>151</v>
      </c>
      <c r="C49" s="118">
        <v>202</v>
      </c>
      <c r="D49" s="126">
        <v>109</v>
      </c>
      <c r="E49" s="126">
        <v>93</v>
      </c>
      <c r="F49" s="126">
        <v>1</v>
      </c>
      <c r="G49" s="126"/>
      <c r="H49" s="118">
        <v>201</v>
      </c>
      <c r="I49" s="118">
        <v>123</v>
      </c>
      <c r="J49" s="126">
        <v>84</v>
      </c>
      <c r="K49" s="126">
        <v>5</v>
      </c>
      <c r="L49" s="126">
        <v>32</v>
      </c>
      <c r="M49" s="126">
        <v>2</v>
      </c>
      <c r="N49" s="126"/>
      <c r="O49" s="126"/>
      <c r="P49" s="126">
        <v>0</v>
      </c>
      <c r="Q49" s="126">
        <v>78</v>
      </c>
      <c r="R49" s="118">
        <v>112</v>
      </c>
      <c r="S49" s="121">
        <v>0.7235772357723578</v>
      </c>
    </row>
    <row r="50" spans="1:19" s="101" customFormat="1" ht="15" customHeight="1">
      <c r="A50" s="141" t="s">
        <v>34</v>
      </c>
      <c r="B50" s="146" t="s">
        <v>169</v>
      </c>
      <c r="C50" s="135">
        <v>299</v>
      </c>
      <c r="D50" s="136">
        <v>200</v>
      </c>
      <c r="E50" s="136">
        <v>99</v>
      </c>
      <c r="F50" s="136"/>
      <c r="G50" s="136"/>
      <c r="H50" s="135">
        <v>299</v>
      </c>
      <c r="I50" s="135">
        <v>169</v>
      </c>
      <c r="J50" s="136">
        <v>77</v>
      </c>
      <c r="K50" s="136">
        <v>2</v>
      </c>
      <c r="L50" s="136">
        <v>88</v>
      </c>
      <c r="M50" s="136">
        <v>2</v>
      </c>
      <c r="N50" s="136"/>
      <c r="O50" s="136"/>
      <c r="P50" s="136"/>
      <c r="Q50" s="136">
        <v>130</v>
      </c>
      <c r="R50" s="135">
        <v>220</v>
      </c>
      <c r="S50" s="137">
        <v>0.46745562130177515</v>
      </c>
    </row>
    <row r="51" spans="1:19" s="101" customFormat="1" ht="15" customHeight="1">
      <c r="A51" s="113" t="s">
        <v>51</v>
      </c>
      <c r="B51" s="143" t="s">
        <v>98</v>
      </c>
      <c r="C51" s="115">
        <f>+D51+E51</f>
        <v>266</v>
      </c>
      <c r="D51" s="115">
        <f>+SUM(D52:D53)</f>
        <v>82</v>
      </c>
      <c r="E51" s="115">
        <f aca="true" t="shared" si="6" ref="E51:Q51">+SUM(E52:E53)</f>
        <v>184</v>
      </c>
      <c r="F51" s="115">
        <f t="shared" si="6"/>
        <v>3</v>
      </c>
      <c r="G51" s="115">
        <f t="shared" si="6"/>
        <v>0</v>
      </c>
      <c r="H51" s="115">
        <f>+I51+Q51</f>
        <v>263</v>
      </c>
      <c r="I51" s="115">
        <f>+J51+K51+L51+M51+N51+O51+P51</f>
        <v>232</v>
      </c>
      <c r="J51" s="115">
        <f t="shared" si="6"/>
        <v>166</v>
      </c>
      <c r="K51" s="115">
        <f t="shared" si="6"/>
        <v>6</v>
      </c>
      <c r="L51" s="115">
        <f t="shared" si="6"/>
        <v>57</v>
      </c>
      <c r="M51" s="115">
        <f t="shared" si="6"/>
        <v>0</v>
      </c>
      <c r="N51" s="115">
        <f t="shared" si="6"/>
        <v>0</v>
      </c>
      <c r="O51" s="115">
        <f t="shared" si="6"/>
        <v>0</v>
      </c>
      <c r="P51" s="115">
        <f t="shared" si="6"/>
        <v>3</v>
      </c>
      <c r="Q51" s="115">
        <f t="shared" si="6"/>
        <v>31</v>
      </c>
      <c r="R51" s="115">
        <f>+H51-J51-K51</f>
        <v>91</v>
      </c>
      <c r="S51" s="116">
        <f>+(J51+K51)/I51*100</f>
        <v>74.13793103448276</v>
      </c>
    </row>
    <row r="52" spans="1:19" s="101" customFormat="1" ht="15" customHeight="1">
      <c r="A52" s="141" t="s">
        <v>23</v>
      </c>
      <c r="B52" s="28" t="s">
        <v>170</v>
      </c>
      <c r="C52" s="133">
        <v>98</v>
      </c>
      <c r="D52" s="119">
        <v>31</v>
      </c>
      <c r="E52" s="119">
        <v>67</v>
      </c>
      <c r="F52" s="119">
        <v>3</v>
      </c>
      <c r="G52" s="119"/>
      <c r="H52" s="133">
        <v>95</v>
      </c>
      <c r="I52" s="133">
        <v>86</v>
      </c>
      <c r="J52" s="119">
        <v>66</v>
      </c>
      <c r="K52" s="119">
        <v>4</v>
      </c>
      <c r="L52" s="119">
        <v>16</v>
      </c>
      <c r="M52" s="119"/>
      <c r="N52" s="119"/>
      <c r="O52" s="119"/>
      <c r="P52" s="119"/>
      <c r="Q52" s="119">
        <v>9</v>
      </c>
      <c r="R52" s="133">
        <v>25</v>
      </c>
      <c r="S52" s="145">
        <v>0.813953488372093</v>
      </c>
    </row>
    <row r="53" spans="1:19" s="101" customFormat="1" ht="15" customHeight="1">
      <c r="A53" s="147" t="s">
        <v>24</v>
      </c>
      <c r="B53" s="44" t="s">
        <v>171</v>
      </c>
      <c r="C53" s="135">
        <v>168</v>
      </c>
      <c r="D53" s="136">
        <v>51</v>
      </c>
      <c r="E53" s="136">
        <v>117</v>
      </c>
      <c r="F53" s="136"/>
      <c r="G53" s="136"/>
      <c r="H53" s="135">
        <v>168</v>
      </c>
      <c r="I53" s="135">
        <v>146</v>
      </c>
      <c r="J53" s="136">
        <v>100</v>
      </c>
      <c r="K53" s="136">
        <v>2</v>
      </c>
      <c r="L53" s="136">
        <v>41</v>
      </c>
      <c r="M53" s="136"/>
      <c r="N53" s="136"/>
      <c r="O53" s="136"/>
      <c r="P53" s="136">
        <v>3</v>
      </c>
      <c r="Q53" s="136">
        <v>22</v>
      </c>
      <c r="R53" s="135">
        <v>66</v>
      </c>
      <c r="S53" s="137">
        <v>0.6986301369863014</v>
      </c>
    </row>
    <row r="54" spans="1:19" s="101" customFormat="1" ht="15" customHeight="1">
      <c r="A54" s="113" t="s">
        <v>122</v>
      </c>
      <c r="B54" s="143" t="s">
        <v>100</v>
      </c>
      <c r="C54" s="115">
        <f>+D54+E54</f>
        <v>1313</v>
      </c>
      <c r="D54" s="115">
        <f>+SUM(D55:D59)</f>
        <v>500</v>
      </c>
      <c r="E54" s="115">
        <f aca="true" t="shared" si="7" ref="E54:Q54">+SUM(E55:E59)</f>
        <v>813</v>
      </c>
      <c r="F54" s="115">
        <f t="shared" si="7"/>
        <v>39</v>
      </c>
      <c r="G54" s="115">
        <f t="shared" si="7"/>
        <v>0</v>
      </c>
      <c r="H54" s="115">
        <f>+I54+Q54</f>
        <v>1274</v>
      </c>
      <c r="I54" s="115">
        <f>+J54+K54+L54+M54+N54+O54+P54</f>
        <v>1031</v>
      </c>
      <c r="J54" s="115">
        <f t="shared" si="7"/>
        <v>699</v>
      </c>
      <c r="K54" s="115">
        <f t="shared" si="7"/>
        <v>9</v>
      </c>
      <c r="L54" s="115">
        <f t="shared" si="7"/>
        <v>319</v>
      </c>
      <c r="M54" s="115">
        <f t="shared" si="7"/>
        <v>4</v>
      </c>
      <c r="N54" s="115">
        <f t="shared" si="7"/>
        <v>0</v>
      </c>
      <c r="O54" s="115">
        <f t="shared" si="7"/>
        <v>0</v>
      </c>
      <c r="P54" s="115">
        <f t="shared" si="7"/>
        <v>0</v>
      </c>
      <c r="Q54" s="115">
        <f t="shared" si="7"/>
        <v>243</v>
      </c>
      <c r="R54" s="115">
        <f>+H54-J54-K54</f>
        <v>566</v>
      </c>
      <c r="S54" s="116">
        <f>+(J54+K54)/I54*100</f>
        <v>68.67119301648884</v>
      </c>
    </row>
    <row r="55" spans="1:19" s="101" customFormat="1" ht="15" customHeight="1">
      <c r="A55" s="148" t="s">
        <v>23</v>
      </c>
      <c r="B55" s="149" t="s">
        <v>101</v>
      </c>
      <c r="C55" s="133">
        <v>135</v>
      </c>
      <c r="D55" s="119">
        <v>10</v>
      </c>
      <c r="E55" s="119">
        <v>125</v>
      </c>
      <c r="F55" s="119">
        <v>32</v>
      </c>
      <c r="G55" s="119">
        <v>0</v>
      </c>
      <c r="H55" s="133">
        <v>103</v>
      </c>
      <c r="I55" s="133">
        <v>103</v>
      </c>
      <c r="J55" s="119">
        <v>78</v>
      </c>
      <c r="K55" s="119">
        <v>0</v>
      </c>
      <c r="L55" s="119">
        <v>25</v>
      </c>
      <c r="M55" s="119"/>
      <c r="N55" s="119"/>
      <c r="O55" s="119"/>
      <c r="P55" s="119"/>
      <c r="Q55" s="119">
        <v>0</v>
      </c>
      <c r="R55" s="133">
        <v>25</v>
      </c>
      <c r="S55" s="145">
        <v>0.7572815533980582</v>
      </c>
    </row>
    <row r="56" spans="1:19" s="101" customFormat="1" ht="15" customHeight="1">
      <c r="A56" s="141" t="s">
        <v>24</v>
      </c>
      <c r="B56" s="29" t="s">
        <v>102</v>
      </c>
      <c r="C56" s="118">
        <v>181</v>
      </c>
      <c r="D56" s="126">
        <v>80</v>
      </c>
      <c r="E56" s="126">
        <v>101</v>
      </c>
      <c r="F56" s="126"/>
      <c r="G56" s="126"/>
      <c r="H56" s="118">
        <v>181</v>
      </c>
      <c r="I56" s="118">
        <v>131</v>
      </c>
      <c r="J56" s="126">
        <v>84</v>
      </c>
      <c r="K56" s="126">
        <v>1</v>
      </c>
      <c r="L56" s="126">
        <v>44</v>
      </c>
      <c r="M56" s="126">
        <v>2</v>
      </c>
      <c r="N56" s="126"/>
      <c r="O56" s="126"/>
      <c r="P56" s="126"/>
      <c r="Q56" s="126">
        <v>50</v>
      </c>
      <c r="R56" s="118">
        <v>96</v>
      </c>
      <c r="S56" s="121">
        <v>0.648854961832061</v>
      </c>
    </row>
    <row r="57" spans="1:19" s="101" customFormat="1" ht="15" customHeight="1">
      <c r="A57" s="141" t="s">
        <v>25</v>
      </c>
      <c r="B57" s="29" t="s">
        <v>103</v>
      </c>
      <c r="C57" s="118">
        <v>361</v>
      </c>
      <c r="D57" s="126">
        <v>153</v>
      </c>
      <c r="E57" s="126">
        <v>208</v>
      </c>
      <c r="F57" s="126">
        <v>5</v>
      </c>
      <c r="G57" s="126"/>
      <c r="H57" s="118">
        <v>356</v>
      </c>
      <c r="I57" s="118">
        <v>287</v>
      </c>
      <c r="J57" s="126">
        <v>204</v>
      </c>
      <c r="K57" s="126">
        <v>3</v>
      </c>
      <c r="L57" s="126">
        <v>80</v>
      </c>
      <c r="M57" s="126"/>
      <c r="N57" s="126"/>
      <c r="O57" s="126"/>
      <c r="P57" s="126"/>
      <c r="Q57" s="126">
        <v>69</v>
      </c>
      <c r="R57" s="118">
        <v>149</v>
      </c>
      <c r="S57" s="121">
        <v>0.7212543554006968</v>
      </c>
    </row>
    <row r="58" spans="1:19" s="101" customFormat="1" ht="15" customHeight="1">
      <c r="A58" s="141" t="s">
        <v>32</v>
      </c>
      <c r="B58" s="29" t="s">
        <v>172</v>
      </c>
      <c r="C58" s="118">
        <v>323</v>
      </c>
      <c r="D58" s="126">
        <v>148</v>
      </c>
      <c r="E58" s="126">
        <v>175</v>
      </c>
      <c r="F58" s="126">
        <v>2</v>
      </c>
      <c r="G58" s="126"/>
      <c r="H58" s="118">
        <v>321</v>
      </c>
      <c r="I58" s="118">
        <v>255</v>
      </c>
      <c r="J58" s="126">
        <v>159</v>
      </c>
      <c r="K58" s="126">
        <v>4</v>
      </c>
      <c r="L58" s="126">
        <v>90</v>
      </c>
      <c r="M58" s="126">
        <v>2</v>
      </c>
      <c r="N58" s="126">
        <v>0</v>
      </c>
      <c r="O58" s="126"/>
      <c r="P58" s="126"/>
      <c r="Q58" s="126">
        <v>66</v>
      </c>
      <c r="R58" s="118">
        <v>158</v>
      </c>
      <c r="S58" s="121">
        <v>0.6392156862745098</v>
      </c>
    </row>
    <row r="59" spans="1:19" s="101" customFormat="1" ht="15" customHeight="1">
      <c r="A59" s="147" t="s">
        <v>33</v>
      </c>
      <c r="B59" s="31" t="s">
        <v>92</v>
      </c>
      <c r="C59" s="135">
        <v>313</v>
      </c>
      <c r="D59" s="136">
        <v>109</v>
      </c>
      <c r="E59" s="136">
        <v>204</v>
      </c>
      <c r="F59" s="136"/>
      <c r="G59" s="136"/>
      <c r="H59" s="135">
        <v>313</v>
      </c>
      <c r="I59" s="135">
        <v>255</v>
      </c>
      <c r="J59" s="136">
        <v>174</v>
      </c>
      <c r="K59" s="136">
        <v>1</v>
      </c>
      <c r="L59" s="136">
        <v>80</v>
      </c>
      <c r="M59" s="136"/>
      <c r="N59" s="136"/>
      <c r="O59" s="136"/>
      <c r="P59" s="136"/>
      <c r="Q59" s="136">
        <v>58</v>
      </c>
      <c r="R59" s="135">
        <v>138</v>
      </c>
      <c r="S59" s="137">
        <v>0.6862745098039216</v>
      </c>
    </row>
    <row r="60" spans="1:19" s="101" customFormat="1" ht="15" customHeight="1">
      <c r="A60" s="113" t="s">
        <v>123</v>
      </c>
      <c r="B60" s="143" t="s">
        <v>105</v>
      </c>
      <c r="C60" s="115">
        <f>+D60+E60</f>
        <v>818</v>
      </c>
      <c r="D60" s="115">
        <f>+SUM(D61:D66)</f>
        <v>332</v>
      </c>
      <c r="E60" s="115">
        <f aca="true" t="shared" si="8" ref="E60:Q60">+SUM(E61:E66)</f>
        <v>486</v>
      </c>
      <c r="F60" s="115">
        <f t="shared" si="8"/>
        <v>1</v>
      </c>
      <c r="G60" s="115">
        <f t="shared" si="8"/>
        <v>0</v>
      </c>
      <c r="H60" s="115">
        <f>+I60+Q60</f>
        <v>817</v>
      </c>
      <c r="I60" s="115">
        <f>+J60+K60+L60+M60+N60+O60+P60</f>
        <v>624</v>
      </c>
      <c r="J60" s="115">
        <f t="shared" si="8"/>
        <v>444</v>
      </c>
      <c r="K60" s="115">
        <f t="shared" si="8"/>
        <v>12</v>
      </c>
      <c r="L60" s="115">
        <f t="shared" si="8"/>
        <v>163</v>
      </c>
      <c r="M60" s="115">
        <f t="shared" si="8"/>
        <v>5</v>
      </c>
      <c r="N60" s="115">
        <f t="shared" si="8"/>
        <v>0</v>
      </c>
      <c r="O60" s="115">
        <f t="shared" si="8"/>
        <v>0</v>
      </c>
      <c r="P60" s="115">
        <f t="shared" si="8"/>
        <v>0</v>
      </c>
      <c r="Q60" s="115">
        <f t="shared" si="8"/>
        <v>193</v>
      </c>
      <c r="R60" s="115">
        <f>+H60-J60-K60</f>
        <v>361</v>
      </c>
      <c r="S60" s="116">
        <f>+(J60+K60)/I60*100</f>
        <v>73.07692307692307</v>
      </c>
    </row>
    <row r="61" spans="1:19" s="101" customFormat="1" ht="15" customHeight="1">
      <c r="A61" s="148">
        <v>1</v>
      </c>
      <c r="B61" s="150" t="s">
        <v>173</v>
      </c>
      <c r="C61" s="133">
        <v>96</v>
      </c>
      <c r="D61" s="119">
        <v>57</v>
      </c>
      <c r="E61" s="119">
        <v>39</v>
      </c>
      <c r="F61" s="119">
        <v>0</v>
      </c>
      <c r="G61" s="119">
        <v>0</v>
      </c>
      <c r="H61" s="133">
        <v>96</v>
      </c>
      <c r="I61" s="133">
        <v>66</v>
      </c>
      <c r="J61" s="119">
        <v>8</v>
      </c>
      <c r="K61" s="119">
        <v>0</v>
      </c>
      <c r="L61" s="119">
        <v>55</v>
      </c>
      <c r="M61" s="119">
        <v>3</v>
      </c>
      <c r="N61" s="119">
        <v>0</v>
      </c>
      <c r="O61" s="119">
        <v>0</v>
      </c>
      <c r="P61" s="119">
        <v>0</v>
      </c>
      <c r="Q61" s="119">
        <v>30</v>
      </c>
      <c r="R61" s="133">
        <v>88</v>
      </c>
      <c r="S61" s="145">
        <v>0.12121212121212122</v>
      </c>
    </row>
    <row r="62" spans="1:19" s="101" customFormat="1" ht="15" customHeight="1">
      <c r="A62" s="141">
        <v>2</v>
      </c>
      <c r="B62" s="28" t="s">
        <v>174</v>
      </c>
      <c r="C62" s="118">
        <v>159</v>
      </c>
      <c r="D62" s="126">
        <v>81</v>
      </c>
      <c r="E62" s="126">
        <v>78</v>
      </c>
      <c r="F62" s="126">
        <v>0</v>
      </c>
      <c r="G62" s="126">
        <v>0</v>
      </c>
      <c r="H62" s="118">
        <v>159</v>
      </c>
      <c r="I62" s="118">
        <v>107</v>
      </c>
      <c r="J62" s="126">
        <v>77</v>
      </c>
      <c r="K62" s="126">
        <v>2</v>
      </c>
      <c r="L62" s="126">
        <v>28</v>
      </c>
      <c r="M62" s="126">
        <v>0</v>
      </c>
      <c r="N62" s="126">
        <v>0</v>
      </c>
      <c r="O62" s="126">
        <v>0</v>
      </c>
      <c r="P62" s="126">
        <v>0</v>
      </c>
      <c r="Q62" s="126">
        <v>52</v>
      </c>
      <c r="R62" s="118">
        <v>80</v>
      </c>
      <c r="S62" s="121">
        <v>0.7383177570093458</v>
      </c>
    </row>
    <row r="63" spans="1:19" s="101" customFormat="1" ht="15" customHeight="1">
      <c r="A63" s="141">
        <v>3</v>
      </c>
      <c r="B63" s="28" t="s">
        <v>175</v>
      </c>
      <c r="C63" s="118">
        <v>207</v>
      </c>
      <c r="D63" s="126">
        <v>83</v>
      </c>
      <c r="E63" s="126">
        <v>124</v>
      </c>
      <c r="F63" s="126">
        <v>0</v>
      </c>
      <c r="G63" s="126">
        <v>0</v>
      </c>
      <c r="H63" s="118">
        <v>207</v>
      </c>
      <c r="I63" s="118">
        <v>142</v>
      </c>
      <c r="J63" s="126">
        <v>104</v>
      </c>
      <c r="K63" s="126">
        <v>7</v>
      </c>
      <c r="L63" s="126">
        <v>31</v>
      </c>
      <c r="M63" s="126">
        <v>0</v>
      </c>
      <c r="N63" s="126">
        <v>0</v>
      </c>
      <c r="O63" s="126">
        <v>0</v>
      </c>
      <c r="P63" s="126">
        <v>0</v>
      </c>
      <c r="Q63" s="126">
        <v>65</v>
      </c>
      <c r="R63" s="118">
        <v>96</v>
      </c>
      <c r="S63" s="121">
        <v>0.7816901408450704</v>
      </c>
    </row>
    <row r="64" spans="1:19" s="101" customFormat="1" ht="15" customHeight="1">
      <c r="A64" s="141">
        <v>4</v>
      </c>
      <c r="B64" s="29" t="s">
        <v>176</v>
      </c>
      <c r="C64" s="118">
        <v>198</v>
      </c>
      <c r="D64" s="126">
        <v>95</v>
      </c>
      <c r="E64" s="126">
        <v>103</v>
      </c>
      <c r="F64" s="126">
        <v>0</v>
      </c>
      <c r="G64" s="126">
        <v>0</v>
      </c>
      <c r="H64" s="118">
        <v>198</v>
      </c>
      <c r="I64" s="118">
        <v>152</v>
      </c>
      <c r="J64" s="126">
        <v>98</v>
      </c>
      <c r="K64" s="126">
        <v>3</v>
      </c>
      <c r="L64" s="126">
        <v>49</v>
      </c>
      <c r="M64" s="126">
        <v>2</v>
      </c>
      <c r="N64" s="126">
        <v>0</v>
      </c>
      <c r="O64" s="126">
        <v>0</v>
      </c>
      <c r="P64" s="126">
        <v>0</v>
      </c>
      <c r="Q64" s="126">
        <v>46</v>
      </c>
      <c r="R64" s="118">
        <v>97</v>
      </c>
      <c r="S64" s="121">
        <v>0.6644736842105263</v>
      </c>
    </row>
    <row r="65" spans="1:19" s="101" customFormat="1" ht="15" customHeight="1">
      <c r="A65" s="141">
        <v>5</v>
      </c>
      <c r="B65" s="29" t="s">
        <v>177</v>
      </c>
      <c r="C65" s="118">
        <v>105</v>
      </c>
      <c r="D65" s="126">
        <v>7</v>
      </c>
      <c r="E65" s="126">
        <v>98</v>
      </c>
      <c r="F65" s="126">
        <v>1</v>
      </c>
      <c r="G65" s="126"/>
      <c r="H65" s="118">
        <v>104</v>
      </c>
      <c r="I65" s="118">
        <v>104</v>
      </c>
      <c r="J65" s="126">
        <v>104</v>
      </c>
      <c r="K65" s="126"/>
      <c r="L65" s="126"/>
      <c r="M65" s="126"/>
      <c r="N65" s="126"/>
      <c r="O65" s="126"/>
      <c r="P65" s="126"/>
      <c r="Q65" s="126"/>
      <c r="R65" s="118">
        <v>0</v>
      </c>
      <c r="S65" s="121">
        <v>1</v>
      </c>
    </row>
    <row r="66" spans="1:19" s="101" customFormat="1" ht="15" customHeight="1">
      <c r="A66" s="147">
        <v>6</v>
      </c>
      <c r="B66" s="31" t="s">
        <v>178</v>
      </c>
      <c r="C66" s="135">
        <v>53</v>
      </c>
      <c r="D66" s="136">
        <v>9</v>
      </c>
      <c r="E66" s="136">
        <v>44</v>
      </c>
      <c r="F66" s="136">
        <v>0</v>
      </c>
      <c r="G66" s="136">
        <v>0</v>
      </c>
      <c r="H66" s="135">
        <v>53</v>
      </c>
      <c r="I66" s="135">
        <v>53</v>
      </c>
      <c r="J66" s="136">
        <v>53</v>
      </c>
      <c r="K66" s="136">
        <v>0</v>
      </c>
      <c r="L66" s="136">
        <v>0</v>
      </c>
      <c r="M66" s="136">
        <v>0</v>
      </c>
      <c r="N66" s="136">
        <v>0</v>
      </c>
      <c r="O66" s="136">
        <v>0</v>
      </c>
      <c r="P66" s="136">
        <v>0</v>
      </c>
      <c r="Q66" s="136">
        <v>0</v>
      </c>
      <c r="R66" s="135">
        <v>0</v>
      </c>
      <c r="S66" s="137">
        <v>1</v>
      </c>
    </row>
    <row r="67" spans="1:19" s="101" customFormat="1" ht="15" customHeight="1">
      <c r="A67" s="113" t="s">
        <v>124</v>
      </c>
      <c r="B67" s="143" t="s">
        <v>109</v>
      </c>
      <c r="C67" s="115">
        <f>+D67+E67</f>
        <v>725</v>
      </c>
      <c r="D67" s="115">
        <f>+SUM(D68:D71)</f>
        <v>239</v>
      </c>
      <c r="E67" s="115">
        <f aca="true" t="shared" si="9" ref="E67:Q67">+SUM(E68:E71)</f>
        <v>486</v>
      </c>
      <c r="F67" s="115">
        <f t="shared" si="9"/>
        <v>9</v>
      </c>
      <c r="G67" s="115">
        <f t="shared" si="9"/>
        <v>0</v>
      </c>
      <c r="H67" s="115">
        <f>+I67+Q67</f>
        <v>716</v>
      </c>
      <c r="I67" s="115">
        <f>+J67+K67+L67+M67+N67+O67+P67</f>
        <v>565</v>
      </c>
      <c r="J67" s="115">
        <f t="shared" si="9"/>
        <v>418</v>
      </c>
      <c r="K67" s="115">
        <f t="shared" si="9"/>
        <v>10</v>
      </c>
      <c r="L67" s="115">
        <f t="shared" si="9"/>
        <v>132</v>
      </c>
      <c r="M67" s="115">
        <f t="shared" si="9"/>
        <v>2</v>
      </c>
      <c r="N67" s="115">
        <f t="shared" si="9"/>
        <v>0</v>
      </c>
      <c r="O67" s="115">
        <f t="shared" si="9"/>
        <v>0</v>
      </c>
      <c r="P67" s="115">
        <f t="shared" si="9"/>
        <v>3</v>
      </c>
      <c r="Q67" s="115">
        <f t="shared" si="9"/>
        <v>151</v>
      </c>
      <c r="R67" s="115">
        <f>+H67-J67-K67</f>
        <v>288</v>
      </c>
      <c r="S67" s="116">
        <f>+(J67+K67)/I67*100</f>
        <v>75.75221238938053</v>
      </c>
    </row>
    <row r="68" spans="1:19" s="101" customFormat="1" ht="15" customHeight="1">
      <c r="A68" s="148">
        <v>1</v>
      </c>
      <c r="B68" s="27" t="s">
        <v>152</v>
      </c>
      <c r="C68" s="133">
        <v>91</v>
      </c>
      <c r="D68" s="119">
        <v>19</v>
      </c>
      <c r="E68" s="119">
        <v>72</v>
      </c>
      <c r="F68" s="119">
        <v>4</v>
      </c>
      <c r="G68" s="119">
        <v>0</v>
      </c>
      <c r="H68" s="133">
        <v>87</v>
      </c>
      <c r="I68" s="133">
        <v>73</v>
      </c>
      <c r="J68" s="119">
        <v>63</v>
      </c>
      <c r="K68" s="119">
        <v>1</v>
      </c>
      <c r="L68" s="119">
        <v>9</v>
      </c>
      <c r="M68" s="119">
        <v>0</v>
      </c>
      <c r="N68" s="119">
        <v>0</v>
      </c>
      <c r="O68" s="119">
        <v>0</v>
      </c>
      <c r="P68" s="119">
        <v>0</v>
      </c>
      <c r="Q68" s="119">
        <v>14</v>
      </c>
      <c r="R68" s="133">
        <v>23</v>
      </c>
      <c r="S68" s="145">
        <v>87.67123287671232</v>
      </c>
    </row>
    <row r="69" spans="1:19" s="101" customFormat="1" ht="15" customHeight="1">
      <c r="A69" s="141">
        <v>2</v>
      </c>
      <c r="B69" s="28" t="s">
        <v>153</v>
      </c>
      <c r="C69" s="118">
        <v>251</v>
      </c>
      <c r="D69" s="126">
        <v>80</v>
      </c>
      <c r="E69" s="126">
        <v>171</v>
      </c>
      <c r="F69" s="126">
        <v>2</v>
      </c>
      <c r="G69" s="126">
        <v>0</v>
      </c>
      <c r="H69" s="118">
        <v>249</v>
      </c>
      <c r="I69" s="118">
        <v>197</v>
      </c>
      <c r="J69" s="126">
        <v>149</v>
      </c>
      <c r="K69" s="126">
        <v>6</v>
      </c>
      <c r="L69" s="126">
        <v>40</v>
      </c>
      <c r="M69" s="126">
        <v>2</v>
      </c>
      <c r="N69" s="126">
        <v>0</v>
      </c>
      <c r="O69" s="126">
        <v>0</v>
      </c>
      <c r="P69" s="126">
        <v>0</v>
      </c>
      <c r="Q69" s="126">
        <v>52</v>
      </c>
      <c r="R69" s="118">
        <v>94</v>
      </c>
      <c r="S69" s="121">
        <v>78.68020304568529</v>
      </c>
    </row>
    <row r="70" spans="1:19" s="101" customFormat="1" ht="15" customHeight="1">
      <c r="A70" s="141">
        <v>3</v>
      </c>
      <c r="B70" s="48" t="s">
        <v>48</v>
      </c>
      <c r="C70" s="118">
        <v>182</v>
      </c>
      <c r="D70" s="126">
        <v>76</v>
      </c>
      <c r="E70" s="126">
        <v>106</v>
      </c>
      <c r="F70" s="126">
        <v>3</v>
      </c>
      <c r="G70" s="126">
        <v>0</v>
      </c>
      <c r="H70" s="118">
        <v>179</v>
      </c>
      <c r="I70" s="118">
        <v>130</v>
      </c>
      <c r="J70" s="126">
        <v>87</v>
      </c>
      <c r="K70" s="126">
        <v>1</v>
      </c>
      <c r="L70" s="126">
        <v>41</v>
      </c>
      <c r="M70" s="126">
        <v>0</v>
      </c>
      <c r="N70" s="126">
        <v>0</v>
      </c>
      <c r="O70" s="126">
        <v>0</v>
      </c>
      <c r="P70" s="126">
        <v>1</v>
      </c>
      <c r="Q70" s="126">
        <v>49</v>
      </c>
      <c r="R70" s="118">
        <v>91</v>
      </c>
      <c r="S70" s="121">
        <v>67.6923076923077</v>
      </c>
    </row>
    <row r="71" spans="1:19" s="101" customFormat="1" ht="15" customHeight="1">
      <c r="A71" s="147">
        <v>4</v>
      </c>
      <c r="B71" s="44" t="s">
        <v>49</v>
      </c>
      <c r="C71" s="135">
        <v>201</v>
      </c>
      <c r="D71" s="136">
        <v>64</v>
      </c>
      <c r="E71" s="136">
        <v>137</v>
      </c>
      <c r="F71" s="136">
        <v>0</v>
      </c>
      <c r="G71" s="136">
        <v>0</v>
      </c>
      <c r="H71" s="135">
        <v>201</v>
      </c>
      <c r="I71" s="135">
        <v>165</v>
      </c>
      <c r="J71" s="136">
        <v>119</v>
      </c>
      <c r="K71" s="136">
        <v>2</v>
      </c>
      <c r="L71" s="136">
        <v>42</v>
      </c>
      <c r="M71" s="136">
        <v>0</v>
      </c>
      <c r="N71" s="136">
        <v>0</v>
      </c>
      <c r="O71" s="136">
        <v>0</v>
      </c>
      <c r="P71" s="136">
        <v>2</v>
      </c>
      <c r="Q71" s="136">
        <v>36</v>
      </c>
      <c r="R71" s="135">
        <v>80</v>
      </c>
      <c r="S71" s="137">
        <v>73.33333333333333</v>
      </c>
    </row>
    <row r="72" spans="1:19" s="101" customFormat="1" ht="15" customHeight="1">
      <c r="A72" s="113" t="s">
        <v>125</v>
      </c>
      <c r="B72" s="143" t="s">
        <v>110</v>
      </c>
      <c r="C72" s="115">
        <f>+D72+E72</f>
        <v>695</v>
      </c>
      <c r="D72" s="115">
        <f>+SUM(D73:D78)</f>
        <v>280</v>
      </c>
      <c r="E72" s="115">
        <f aca="true" t="shared" si="10" ref="E72:Q72">+SUM(E73:E78)</f>
        <v>415</v>
      </c>
      <c r="F72" s="115">
        <f t="shared" si="10"/>
        <v>8</v>
      </c>
      <c r="G72" s="115">
        <f t="shared" si="10"/>
        <v>0</v>
      </c>
      <c r="H72" s="115">
        <f>+I72+Q72</f>
        <v>687</v>
      </c>
      <c r="I72" s="115">
        <f>+J72+K72+L72+M72+N72+O72+P72</f>
        <v>501</v>
      </c>
      <c r="J72" s="115">
        <f t="shared" si="10"/>
        <v>381</v>
      </c>
      <c r="K72" s="115">
        <f t="shared" si="10"/>
        <v>10</v>
      </c>
      <c r="L72" s="115">
        <f t="shared" si="10"/>
        <v>108</v>
      </c>
      <c r="M72" s="115">
        <f t="shared" si="10"/>
        <v>2</v>
      </c>
      <c r="N72" s="115">
        <f t="shared" si="10"/>
        <v>0</v>
      </c>
      <c r="O72" s="115">
        <f t="shared" si="10"/>
        <v>0</v>
      </c>
      <c r="P72" s="115">
        <f t="shared" si="10"/>
        <v>0</v>
      </c>
      <c r="Q72" s="115">
        <f t="shared" si="10"/>
        <v>186</v>
      </c>
      <c r="R72" s="115">
        <f>+H72-J72-K72</f>
        <v>296</v>
      </c>
      <c r="S72" s="116">
        <f>+(J72+K72)/I72*100</f>
        <v>78.0439121756487</v>
      </c>
    </row>
    <row r="73" spans="1:19" s="101" customFormat="1" ht="15" customHeight="1">
      <c r="A73" s="132">
        <v>1</v>
      </c>
      <c r="B73" s="150" t="s">
        <v>111</v>
      </c>
      <c r="C73" s="133" t="s">
        <v>179</v>
      </c>
      <c r="D73" s="119">
        <v>12</v>
      </c>
      <c r="E73" s="119">
        <v>73</v>
      </c>
      <c r="F73" s="119">
        <v>4</v>
      </c>
      <c r="G73" s="119">
        <v>0</v>
      </c>
      <c r="H73" s="133" t="s">
        <v>180</v>
      </c>
      <c r="I73" s="133" t="s">
        <v>181</v>
      </c>
      <c r="J73" s="119">
        <v>76</v>
      </c>
      <c r="K73" s="119">
        <v>0</v>
      </c>
      <c r="L73" s="119">
        <v>4</v>
      </c>
      <c r="M73" s="119">
        <v>0</v>
      </c>
      <c r="N73" s="119">
        <v>0</v>
      </c>
      <c r="O73" s="119">
        <v>0</v>
      </c>
      <c r="P73" s="119">
        <v>0</v>
      </c>
      <c r="Q73" s="119">
        <v>1</v>
      </c>
      <c r="R73" s="133" t="s">
        <v>33</v>
      </c>
      <c r="S73" s="145" t="s">
        <v>182</v>
      </c>
    </row>
    <row r="74" spans="1:19" s="101" customFormat="1" ht="15" customHeight="1">
      <c r="A74" s="134">
        <v>2</v>
      </c>
      <c r="B74" s="28" t="s">
        <v>112</v>
      </c>
      <c r="C74" s="118" t="s">
        <v>183</v>
      </c>
      <c r="D74" s="126">
        <v>98</v>
      </c>
      <c r="E74" s="126">
        <v>103</v>
      </c>
      <c r="F74" s="126">
        <v>0</v>
      </c>
      <c r="G74" s="126">
        <v>0</v>
      </c>
      <c r="H74" s="118" t="s">
        <v>183</v>
      </c>
      <c r="I74" s="118" t="s">
        <v>184</v>
      </c>
      <c r="J74" s="126">
        <v>94</v>
      </c>
      <c r="K74" s="126">
        <v>5</v>
      </c>
      <c r="L74" s="126">
        <v>32</v>
      </c>
      <c r="M74" s="126">
        <v>2</v>
      </c>
      <c r="N74" s="126">
        <v>0</v>
      </c>
      <c r="O74" s="126">
        <v>0</v>
      </c>
      <c r="P74" s="126">
        <v>0</v>
      </c>
      <c r="Q74" s="126">
        <v>68</v>
      </c>
      <c r="R74" s="118" t="s">
        <v>185</v>
      </c>
      <c r="S74" s="121" t="s">
        <v>186</v>
      </c>
    </row>
    <row r="75" spans="1:19" s="101" customFormat="1" ht="15" customHeight="1">
      <c r="A75" s="134">
        <v>3</v>
      </c>
      <c r="B75" s="29" t="s">
        <v>154</v>
      </c>
      <c r="C75" s="118" t="s">
        <v>187</v>
      </c>
      <c r="D75" s="126">
        <v>75</v>
      </c>
      <c r="E75" s="126">
        <v>121</v>
      </c>
      <c r="F75" s="126">
        <v>0</v>
      </c>
      <c r="G75" s="126">
        <v>0</v>
      </c>
      <c r="H75" s="118" t="s">
        <v>187</v>
      </c>
      <c r="I75" s="118" t="s">
        <v>188</v>
      </c>
      <c r="J75" s="126">
        <v>96</v>
      </c>
      <c r="K75" s="126">
        <v>3</v>
      </c>
      <c r="L75" s="126">
        <v>46</v>
      </c>
      <c r="M75" s="126">
        <v>0</v>
      </c>
      <c r="N75" s="126">
        <v>0</v>
      </c>
      <c r="O75" s="126">
        <v>0</v>
      </c>
      <c r="P75" s="126">
        <v>0</v>
      </c>
      <c r="Q75" s="126">
        <v>51</v>
      </c>
      <c r="R75" s="118" t="s">
        <v>189</v>
      </c>
      <c r="S75" s="121" t="s">
        <v>190</v>
      </c>
    </row>
    <row r="76" spans="1:19" s="101" customFormat="1" ht="15" customHeight="1">
      <c r="A76" s="134">
        <v>4</v>
      </c>
      <c r="B76" s="29" t="s">
        <v>128</v>
      </c>
      <c r="C76" s="118" t="s">
        <v>191</v>
      </c>
      <c r="D76" s="126">
        <v>90</v>
      </c>
      <c r="E76" s="126">
        <v>72</v>
      </c>
      <c r="F76" s="126">
        <v>4</v>
      </c>
      <c r="G76" s="126">
        <v>0</v>
      </c>
      <c r="H76" s="118">
        <v>158</v>
      </c>
      <c r="I76" s="118">
        <v>92</v>
      </c>
      <c r="J76" s="126">
        <v>64</v>
      </c>
      <c r="K76" s="126">
        <v>2</v>
      </c>
      <c r="L76" s="126">
        <v>26</v>
      </c>
      <c r="M76" s="126">
        <v>0</v>
      </c>
      <c r="N76" s="126">
        <v>0</v>
      </c>
      <c r="O76" s="126">
        <v>0</v>
      </c>
      <c r="P76" s="126">
        <v>0</v>
      </c>
      <c r="Q76" s="126">
        <v>66</v>
      </c>
      <c r="R76" s="118" t="s">
        <v>192</v>
      </c>
      <c r="S76" s="121" t="s">
        <v>193</v>
      </c>
    </row>
    <row r="77" spans="1:19" s="101" customFormat="1" ht="15" customHeight="1">
      <c r="A77" s="134">
        <v>5</v>
      </c>
      <c r="B77" s="28" t="s">
        <v>148</v>
      </c>
      <c r="C77" s="118" t="s">
        <v>194</v>
      </c>
      <c r="D77" s="126">
        <v>1</v>
      </c>
      <c r="E77" s="126">
        <v>26</v>
      </c>
      <c r="F77" s="126">
        <v>0</v>
      </c>
      <c r="G77" s="126">
        <v>0</v>
      </c>
      <c r="H77" s="118" t="s">
        <v>194</v>
      </c>
      <c r="I77" s="118" t="s">
        <v>194</v>
      </c>
      <c r="J77" s="126">
        <v>27</v>
      </c>
      <c r="K77" s="126">
        <v>0</v>
      </c>
      <c r="L77" s="126">
        <v>0</v>
      </c>
      <c r="M77" s="126">
        <v>0</v>
      </c>
      <c r="N77" s="126">
        <v>0</v>
      </c>
      <c r="O77" s="126">
        <v>0</v>
      </c>
      <c r="P77" s="126">
        <v>0</v>
      </c>
      <c r="Q77" s="126">
        <v>0</v>
      </c>
      <c r="R77" s="118" t="s">
        <v>156</v>
      </c>
      <c r="S77" s="121" t="s">
        <v>195</v>
      </c>
    </row>
    <row r="78" spans="1:19" s="101" customFormat="1" ht="15" customHeight="1">
      <c r="A78" s="134">
        <v>6</v>
      </c>
      <c r="B78" s="44" t="s">
        <v>147</v>
      </c>
      <c r="C78" s="135" t="s">
        <v>196</v>
      </c>
      <c r="D78" s="136">
        <v>4</v>
      </c>
      <c r="E78" s="136">
        <v>20</v>
      </c>
      <c r="F78" s="136">
        <v>0</v>
      </c>
      <c r="G78" s="136">
        <v>0</v>
      </c>
      <c r="H78" s="118" t="s">
        <v>196</v>
      </c>
      <c r="I78" s="118" t="s">
        <v>196</v>
      </c>
      <c r="J78" s="136">
        <v>24</v>
      </c>
      <c r="K78" s="136">
        <v>0</v>
      </c>
      <c r="L78" s="136">
        <v>0</v>
      </c>
      <c r="M78" s="136">
        <v>0</v>
      </c>
      <c r="N78" s="136">
        <v>0</v>
      </c>
      <c r="O78" s="136">
        <v>0</v>
      </c>
      <c r="P78" s="136">
        <v>0</v>
      </c>
      <c r="Q78" s="136">
        <v>0</v>
      </c>
      <c r="R78" s="118" t="s">
        <v>156</v>
      </c>
      <c r="S78" s="121" t="s">
        <v>195</v>
      </c>
    </row>
    <row r="79" spans="1:19" s="101" customFormat="1" ht="15" customHeight="1">
      <c r="A79" s="113" t="s">
        <v>126</v>
      </c>
      <c r="B79" s="143" t="s">
        <v>113</v>
      </c>
      <c r="C79" s="115">
        <f>+D79+E79</f>
        <v>1080</v>
      </c>
      <c r="D79" s="115">
        <f>+SUM(D80:D85)</f>
        <v>556</v>
      </c>
      <c r="E79" s="115">
        <f aca="true" t="shared" si="11" ref="E79:Q79">+SUM(E80:E85)</f>
        <v>524</v>
      </c>
      <c r="F79" s="115">
        <f t="shared" si="11"/>
        <v>9</v>
      </c>
      <c r="G79" s="115">
        <f t="shared" si="11"/>
        <v>0</v>
      </c>
      <c r="H79" s="115">
        <f>+I79+Q79</f>
        <v>1071</v>
      </c>
      <c r="I79" s="115">
        <f>+J79+K79+L79+M79+N79+O79+P79</f>
        <v>735</v>
      </c>
      <c r="J79" s="115">
        <f t="shared" si="11"/>
        <v>470</v>
      </c>
      <c r="K79" s="115">
        <f t="shared" si="11"/>
        <v>12</v>
      </c>
      <c r="L79" s="115">
        <f t="shared" si="11"/>
        <v>252</v>
      </c>
      <c r="M79" s="115">
        <f t="shared" si="11"/>
        <v>1</v>
      </c>
      <c r="N79" s="115">
        <f t="shared" si="11"/>
        <v>0</v>
      </c>
      <c r="O79" s="115">
        <f t="shared" si="11"/>
        <v>0</v>
      </c>
      <c r="P79" s="115">
        <f t="shared" si="11"/>
        <v>0</v>
      </c>
      <c r="Q79" s="115">
        <f t="shared" si="11"/>
        <v>336</v>
      </c>
      <c r="R79" s="115">
        <f>+H79-J79-K79</f>
        <v>589</v>
      </c>
      <c r="S79" s="116">
        <f>+(J79+K79)/I79*100</f>
        <v>65.578231292517</v>
      </c>
    </row>
    <row r="80" spans="1:19" s="101" customFormat="1" ht="15" customHeight="1">
      <c r="A80" s="132" t="s">
        <v>23</v>
      </c>
      <c r="B80" s="34" t="s">
        <v>197</v>
      </c>
      <c r="C80" s="133">
        <v>58</v>
      </c>
      <c r="D80" s="119">
        <v>14</v>
      </c>
      <c r="E80" s="119">
        <v>44</v>
      </c>
      <c r="F80" s="119">
        <v>4</v>
      </c>
      <c r="G80" s="119">
        <v>0</v>
      </c>
      <c r="H80" s="133">
        <v>54</v>
      </c>
      <c r="I80" s="133">
        <v>50</v>
      </c>
      <c r="J80" s="119">
        <v>44</v>
      </c>
      <c r="K80" s="119">
        <v>2</v>
      </c>
      <c r="L80" s="119">
        <v>4</v>
      </c>
      <c r="M80" s="119">
        <v>0</v>
      </c>
      <c r="N80" s="119">
        <v>0</v>
      </c>
      <c r="O80" s="119">
        <v>0</v>
      </c>
      <c r="P80" s="119">
        <v>0</v>
      </c>
      <c r="Q80" s="119">
        <v>4</v>
      </c>
      <c r="R80" s="133">
        <v>8</v>
      </c>
      <c r="S80" s="145">
        <v>0.92</v>
      </c>
    </row>
    <row r="81" spans="1:19" s="101" customFormat="1" ht="15" customHeight="1">
      <c r="A81" s="134" t="s">
        <v>24</v>
      </c>
      <c r="B81" s="29" t="s">
        <v>198</v>
      </c>
      <c r="C81" s="118">
        <v>168</v>
      </c>
      <c r="D81" s="126">
        <v>66</v>
      </c>
      <c r="E81" s="126">
        <v>102</v>
      </c>
      <c r="F81" s="126">
        <v>0</v>
      </c>
      <c r="G81" s="126">
        <v>0</v>
      </c>
      <c r="H81" s="118">
        <v>168</v>
      </c>
      <c r="I81" s="118">
        <v>135</v>
      </c>
      <c r="J81" s="126">
        <v>98</v>
      </c>
      <c r="K81" s="126">
        <v>0</v>
      </c>
      <c r="L81" s="126">
        <v>37</v>
      </c>
      <c r="M81" s="126">
        <v>0</v>
      </c>
      <c r="N81" s="126">
        <v>0</v>
      </c>
      <c r="O81" s="126">
        <v>0</v>
      </c>
      <c r="P81" s="126">
        <v>0</v>
      </c>
      <c r="Q81" s="126">
        <v>33</v>
      </c>
      <c r="R81" s="118">
        <v>70</v>
      </c>
      <c r="S81" s="121">
        <v>0.725925925925926</v>
      </c>
    </row>
    <row r="82" spans="1:19" s="101" customFormat="1" ht="15" customHeight="1">
      <c r="A82" s="134" t="s">
        <v>25</v>
      </c>
      <c r="B82" s="29" t="s">
        <v>199</v>
      </c>
      <c r="C82" s="118">
        <v>180</v>
      </c>
      <c r="D82" s="126">
        <v>90</v>
      </c>
      <c r="E82" s="126">
        <v>90</v>
      </c>
      <c r="F82" s="126">
        <v>3</v>
      </c>
      <c r="G82" s="126">
        <v>0</v>
      </c>
      <c r="H82" s="118">
        <v>177</v>
      </c>
      <c r="I82" s="118">
        <v>136</v>
      </c>
      <c r="J82" s="126">
        <v>85</v>
      </c>
      <c r="K82" s="126">
        <v>2</v>
      </c>
      <c r="L82" s="126">
        <v>49</v>
      </c>
      <c r="M82" s="126">
        <v>0</v>
      </c>
      <c r="N82" s="126">
        <v>0</v>
      </c>
      <c r="O82" s="126">
        <v>0</v>
      </c>
      <c r="P82" s="126">
        <v>0</v>
      </c>
      <c r="Q82" s="126">
        <v>41</v>
      </c>
      <c r="R82" s="118">
        <v>90</v>
      </c>
      <c r="S82" s="121">
        <v>0.6397058823529411</v>
      </c>
    </row>
    <row r="83" spans="1:19" s="101" customFormat="1" ht="15" customHeight="1">
      <c r="A83" s="134" t="s">
        <v>32</v>
      </c>
      <c r="B83" s="151" t="s">
        <v>200</v>
      </c>
      <c r="C83" s="118">
        <v>263</v>
      </c>
      <c r="D83" s="126">
        <v>141</v>
      </c>
      <c r="E83" s="126">
        <v>122</v>
      </c>
      <c r="F83" s="126">
        <v>1</v>
      </c>
      <c r="G83" s="126">
        <v>0</v>
      </c>
      <c r="H83" s="118">
        <v>262</v>
      </c>
      <c r="I83" s="118">
        <v>183</v>
      </c>
      <c r="J83" s="126">
        <v>108</v>
      </c>
      <c r="K83" s="126">
        <v>2</v>
      </c>
      <c r="L83" s="126">
        <v>72</v>
      </c>
      <c r="M83" s="126">
        <v>1</v>
      </c>
      <c r="N83" s="126">
        <v>0</v>
      </c>
      <c r="O83" s="126">
        <v>0</v>
      </c>
      <c r="P83" s="126">
        <v>0</v>
      </c>
      <c r="Q83" s="126">
        <v>79</v>
      </c>
      <c r="R83" s="118">
        <v>152</v>
      </c>
      <c r="S83" s="121">
        <v>0.6010928961748634</v>
      </c>
    </row>
    <row r="84" spans="1:19" s="101" customFormat="1" ht="15" customHeight="1">
      <c r="A84" s="134" t="s">
        <v>33</v>
      </c>
      <c r="B84" s="152" t="s">
        <v>201</v>
      </c>
      <c r="C84" s="118">
        <v>256</v>
      </c>
      <c r="D84" s="126">
        <v>142</v>
      </c>
      <c r="E84" s="126">
        <v>114</v>
      </c>
      <c r="F84" s="126">
        <v>1</v>
      </c>
      <c r="G84" s="126">
        <v>0</v>
      </c>
      <c r="H84" s="118">
        <v>255</v>
      </c>
      <c r="I84" s="118">
        <v>151</v>
      </c>
      <c r="J84" s="126">
        <v>102</v>
      </c>
      <c r="K84" s="126">
        <v>3</v>
      </c>
      <c r="L84" s="126">
        <v>46</v>
      </c>
      <c r="M84" s="126">
        <v>0</v>
      </c>
      <c r="N84" s="126">
        <v>0</v>
      </c>
      <c r="O84" s="126">
        <v>0</v>
      </c>
      <c r="P84" s="126">
        <v>0</v>
      </c>
      <c r="Q84" s="126">
        <v>104</v>
      </c>
      <c r="R84" s="118">
        <v>150</v>
      </c>
      <c r="S84" s="121">
        <v>0.695364238410596</v>
      </c>
    </row>
    <row r="85" spans="1:19" s="101" customFormat="1" ht="15" customHeight="1">
      <c r="A85" s="134" t="s">
        <v>34</v>
      </c>
      <c r="B85" s="152" t="s">
        <v>202</v>
      </c>
      <c r="C85" s="135">
        <v>155</v>
      </c>
      <c r="D85" s="136">
        <v>103</v>
      </c>
      <c r="E85" s="136">
        <v>52</v>
      </c>
      <c r="F85" s="136"/>
      <c r="G85" s="136"/>
      <c r="H85" s="135">
        <v>155</v>
      </c>
      <c r="I85" s="135">
        <v>80</v>
      </c>
      <c r="J85" s="136">
        <v>33</v>
      </c>
      <c r="K85" s="136">
        <v>3</v>
      </c>
      <c r="L85" s="136">
        <v>44</v>
      </c>
      <c r="M85" s="136"/>
      <c r="N85" s="136"/>
      <c r="O85" s="136"/>
      <c r="P85" s="136"/>
      <c r="Q85" s="136">
        <v>75</v>
      </c>
      <c r="R85" s="135">
        <v>119</v>
      </c>
      <c r="S85" s="137">
        <v>0.45</v>
      </c>
    </row>
    <row r="86" spans="1:19" s="101" customFormat="1" ht="15" customHeight="1">
      <c r="A86" s="113" t="s">
        <v>129</v>
      </c>
      <c r="B86" s="131" t="s">
        <v>118</v>
      </c>
      <c r="C86" s="115">
        <f>+D86+E86</f>
        <v>1041</v>
      </c>
      <c r="D86" s="115">
        <f>+SUM(D87:D91)</f>
        <v>424</v>
      </c>
      <c r="E86" s="115">
        <f aca="true" t="shared" si="12" ref="E86:R86">+SUM(E87:E91)</f>
        <v>617</v>
      </c>
      <c r="F86" s="115">
        <f t="shared" si="12"/>
        <v>7</v>
      </c>
      <c r="G86" s="115">
        <f t="shared" si="12"/>
        <v>0</v>
      </c>
      <c r="H86" s="115">
        <f>+I86+Q86</f>
        <v>1034</v>
      </c>
      <c r="I86" s="115">
        <f>+J86+K86+L86+M86+N86+O86+P86</f>
        <v>714</v>
      </c>
      <c r="J86" s="115">
        <f t="shared" si="12"/>
        <v>570</v>
      </c>
      <c r="K86" s="115">
        <f t="shared" si="12"/>
        <v>16</v>
      </c>
      <c r="L86" s="115">
        <f t="shared" si="12"/>
        <v>122</v>
      </c>
      <c r="M86" s="115">
        <f t="shared" si="12"/>
        <v>6</v>
      </c>
      <c r="N86" s="115">
        <f t="shared" si="12"/>
        <v>0</v>
      </c>
      <c r="O86" s="115">
        <f t="shared" si="12"/>
        <v>0</v>
      </c>
      <c r="P86" s="115">
        <f t="shared" si="12"/>
        <v>0</v>
      </c>
      <c r="Q86" s="115">
        <f t="shared" si="12"/>
        <v>320</v>
      </c>
      <c r="R86" s="115">
        <f t="shared" si="12"/>
        <v>448</v>
      </c>
      <c r="S86" s="116">
        <f>+(J86+K86)/I86*100</f>
        <v>82.07282913165265</v>
      </c>
    </row>
    <row r="87" spans="1:19" s="101" customFormat="1" ht="15" customHeight="1">
      <c r="A87" s="132" t="s">
        <v>23</v>
      </c>
      <c r="B87" s="153" t="s">
        <v>127</v>
      </c>
      <c r="C87" s="133">
        <v>247</v>
      </c>
      <c r="D87" s="119">
        <v>64</v>
      </c>
      <c r="E87" s="119">
        <v>183</v>
      </c>
      <c r="F87" s="119">
        <v>3</v>
      </c>
      <c r="G87" s="119">
        <v>0</v>
      </c>
      <c r="H87" s="133">
        <v>244</v>
      </c>
      <c r="I87" s="133">
        <v>203</v>
      </c>
      <c r="J87" s="119">
        <v>178</v>
      </c>
      <c r="K87" s="119">
        <v>3</v>
      </c>
      <c r="L87" s="119">
        <v>21</v>
      </c>
      <c r="M87" s="119">
        <v>1</v>
      </c>
      <c r="N87" s="119">
        <v>0</v>
      </c>
      <c r="O87" s="119">
        <v>0</v>
      </c>
      <c r="P87" s="119">
        <v>0</v>
      </c>
      <c r="Q87" s="119">
        <v>41</v>
      </c>
      <c r="R87" s="133">
        <v>63</v>
      </c>
      <c r="S87" s="145">
        <v>89.16256157635468</v>
      </c>
    </row>
    <row r="88" spans="1:19" s="154" customFormat="1" ht="19.5" customHeight="1">
      <c r="A88" s="134" t="s">
        <v>24</v>
      </c>
      <c r="B88" s="28" t="s">
        <v>144</v>
      </c>
      <c r="C88" s="118">
        <v>367</v>
      </c>
      <c r="D88" s="126">
        <v>125</v>
      </c>
      <c r="E88" s="126">
        <v>242</v>
      </c>
      <c r="F88" s="126">
        <v>2</v>
      </c>
      <c r="G88" s="126">
        <v>0</v>
      </c>
      <c r="H88" s="118">
        <v>365</v>
      </c>
      <c r="I88" s="118">
        <v>269</v>
      </c>
      <c r="J88" s="126">
        <v>217</v>
      </c>
      <c r="K88" s="126">
        <v>5</v>
      </c>
      <c r="L88" s="126">
        <v>46</v>
      </c>
      <c r="M88" s="126">
        <v>1</v>
      </c>
      <c r="N88" s="126">
        <v>0</v>
      </c>
      <c r="O88" s="126">
        <v>0</v>
      </c>
      <c r="P88" s="126">
        <v>0</v>
      </c>
      <c r="Q88" s="126">
        <v>96</v>
      </c>
      <c r="R88" s="118">
        <v>143</v>
      </c>
      <c r="S88" s="121">
        <v>82.5278810408922</v>
      </c>
    </row>
    <row r="89" spans="1:19" s="155" customFormat="1" ht="19.5" customHeight="1">
      <c r="A89" s="134" t="s">
        <v>25</v>
      </c>
      <c r="B89" s="29" t="s">
        <v>73</v>
      </c>
      <c r="C89" s="118">
        <v>121</v>
      </c>
      <c r="D89" s="126">
        <v>94</v>
      </c>
      <c r="E89" s="126">
        <v>27</v>
      </c>
      <c r="F89" s="126">
        <v>0</v>
      </c>
      <c r="G89" s="126">
        <v>0</v>
      </c>
      <c r="H89" s="118">
        <v>121</v>
      </c>
      <c r="I89" s="118">
        <v>42</v>
      </c>
      <c r="J89" s="126">
        <v>13</v>
      </c>
      <c r="K89" s="126">
        <v>0</v>
      </c>
      <c r="L89" s="126">
        <v>25</v>
      </c>
      <c r="M89" s="126">
        <v>4</v>
      </c>
      <c r="N89" s="126">
        <v>0</v>
      </c>
      <c r="O89" s="126">
        <v>0</v>
      </c>
      <c r="P89" s="126">
        <v>0</v>
      </c>
      <c r="Q89" s="126">
        <v>79</v>
      </c>
      <c r="R89" s="118">
        <v>108</v>
      </c>
      <c r="S89" s="121">
        <v>30.952380952380953</v>
      </c>
    </row>
    <row r="90" spans="1:19" s="101" customFormat="1" ht="15">
      <c r="A90" s="134" t="s">
        <v>32</v>
      </c>
      <c r="B90" s="28" t="s">
        <v>128</v>
      </c>
      <c r="C90" s="118">
        <v>81</v>
      </c>
      <c r="D90" s="126">
        <v>17</v>
      </c>
      <c r="E90" s="126">
        <v>64</v>
      </c>
      <c r="F90" s="126">
        <v>1</v>
      </c>
      <c r="G90" s="126"/>
      <c r="H90" s="118">
        <v>80</v>
      </c>
      <c r="I90" s="118">
        <v>80</v>
      </c>
      <c r="J90" s="126">
        <v>78</v>
      </c>
      <c r="K90" s="126">
        <v>2</v>
      </c>
      <c r="L90" s="126"/>
      <c r="M90" s="126"/>
      <c r="N90" s="126"/>
      <c r="O90" s="126"/>
      <c r="P90" s="126"/>
      <c r="Q90" s="126">
        <v>0</v>
      </c>
      <c r="R90" s="118"/>
      <c r="S90" s="121">
        <v>100</v>
      </c>
    </row>
    <row r="91" spans="1:19" s="101" customFormat="1" ht="15" customHeight="1">
      <c r="A91" s="156" t="s">
        <v>33</v>
      </c>
      <c r="B91" s="49" t="s">
        <v>108</v>
      </c>
      <c r="C91" s="135">
        <v>225</v>
      </c>
      <c r="D91" s="136">
        <v>124</v>
      </c>
      <c r="E91" s="136">
        <v>101</v>
      </c>
      <c r="F91" s="136">
        <v>1</v>
      </c>
      <c r="G91" s="136">
        <v>0</v>
      </c>
      <c r="H91" s="135">
        <v>224</v>
      </c>
      <c r="I91" s="135">
        <v>120</v>
      </c>
      <c r="J91" s="136">
        <v>84</v>
      </c>
      <c r="K91" s="136">
        <v>6</v>
      </c>
      <c r="L91" s="136">
        <v>30</v>
      </c>
      <c r="M91" s="136"/>
      <c r="N91" s="136">
        <v>0</v>
      </c>
      <c r="O91" s="136">
        <v>0</v>
      </c>
      <c r="P91" s="136">
        <v>0</v>
      </c>
      <c r="Q91" s="136">
        <v>104</v>
      </c>
      <c r="R91" s="135">
        <v>134</v>
      </c>
      <c r="S91" s="137">
        <v>75</v>
      </c>
    </row>
    <row r="92" spans="1:19" s="101" customFormat="1" ht="15" customHeight="1">
      <c r="A92" s="157"/>
      <c r="B92" s="157"/>
      <c r="C92" s="157"/>
      <c r="D92" s="157"/>
      <c r="E92" s="157"/>
      <c r="F92" s="158"/>
      <c r="G92" s="158"/>
      <c r="H92" s="159"/>
      <c r="I92" s="159"/>
      <c r="J92" s="158"/>
      <c r="K92" s="158"/>
      <c r="L92" s="160" t="s">
        <v>203</v>
      </c>
      <c r="M92" s="160"/>
      <c r="N92" s="160"/>
      <c r="O92" s="160"/>
      <c r="P92" s="160"/>
      <c r="Q92" s="160"/>
      <c r="R92" s="160"/>
      <c r="S92" s="161"/>
    </row>
    <row r="93" spans="1:19" s="101" customFormat="1" ht="15" customHeight="1">
      <c r="A93" s="162"/>
      <c r="B93" s="163" t="s">
        <v>19</v>
      </c>
      <c r="C93" s="163"/>
      <c r="D93" s="163"/>
      <c r="E93" s="164"/>
      <c r="F93" s="159"/>
      <c r="G93" s="159"/>
      <c r="H93" s="159"/>
      <c r="I93" s="159"/>
      <c r="J93" s="159"/>
      <c r="K93" s="159"/>
      <c r="L93" s="165" t="s">
        <v>155</v>
      </c>
      <c r="M93" s="165"/>
      <c r="N93" s="165"/>
      <c r="O93" s="165"/>
      <c r="P93" s="165"/>
      <c r="Q93" s="166"/>
      <c r="R93" s="166"/>
      <c r="S93" s="166"/>
    </row>
    <row r="94" spans="1:19" s="101" customFormat="1" ht="15" customHeight="1">
      <c r="A94" s="167"/>
      <c r="B94" s="168" t="s">
        <v>140</v>
      </c>
      <c r="C94" s="168"/>
      <c r="D94" s="168"/>
      <c r="E94" s="169"/>
      <c r="F94" s="169"/>
      <c r="G94" s="169"/>
      <c r="H94" s="170"/>
      <c r="I94" s="170"/>
      <c r="J94" s="169"/>
      <c r="K94" s="169"/>
      <c r="L94" s="171" t="s">
        <v>69</v>
      </c>
      <c r="M94" s="171"/>
      <c r="N94" s="171"/>
      <c r="O94" s="171"/>
      <c r="P94" s="171"/>
      <c r="Q94" s="169"/>
      <c r="R94" s="172"/>
      <c r="S94" s="169"/>
    </row>
    <row r="95" spans="1:19" s="101" customFormat="1" ht="35.25" customHeight="1">
      <c r="A95" s="167"/>
      <c r="B95" s="173"/>
      <c r="C95" s="174"/>
      <c r="D95" s="174"/>
      <c r="E95" s="169"/>
      <c r="F95" s="169"/>
      <c r="G95" s="169"/>
      <c r="H95" s="170"/>
      <c r="I95" s="170"/>
      <c r="J95" s="169"/>
      <c r="K95" s="169"/>
      <c r="L95" s="174"/>
      <c r="M95" s="174"/>
      <c r="N95" s="174"/>
      <c r="O95" s="174"/>
      <c r="P95" s="174"/>
      <c r="Q95" s="169"/>
      <c r="R95" s="175"/>
      <c r="S95" s="175"/>
    </row>
    <row r="96" spans="1:19" s="101" customFormat="1" ht="16.5">
      <c r="A96" s="167"/>
      <c r="B96" s="173"/>
      <c r="C96" s="174"/>
      <c r="D96" s="174"/>
      <c r="E96" s="169"/>
      <c r="F96" s="169"/>
      <c r="G96" s="169"/>
      <c r="H96" s="170"/>
      <c r="I96" s="170"/>
      <c r="J96" s="169"/>
      <c r="K96" s="169"/>
      <c r="L96" s="174"/>
      <c r="M96" s="174"/>
      <c r="N96" s="174"/>
      <c r="O96" s="174"/>
      <c r="P96" s="174"/>
      <c r="Q96" s="169"/>
      <c r="R96" s="175"/>
      <c r="S96" s="175"/>
    </row>
    <row r="97" spans="1:19" s="101" customFormat="1" ht="16.5">
      <c r="A97" s="176"/>
      <c r="B97" s="173"/>
      <c r="C97" s="174"/>
      <c r="D97" s="174"/>
      <c r="E97" s="177"/>
      <c r="F97" s="177"/>
      <c r="G97" s="177"/>
      <c r="H97" s="178"/>
      <c r="I97" s="178"/>
      <c r="J97" s="177"/>
      <c r="K97" s="177"/>
      <c r="L97" s="174"/>
      <c r="M97" s="174"/>
      <c r="N97" s="174"/>
      <c r="O97" s="174"/>
      <c r="P97" s="174"/>
      <c r="Q97" s="175"/>
      <c r="R97" s="175"/>
      <c r="S97" s="175"/>
    </row>
    <row r="98" spans="1:19" s="101" customFormat="1" ht="16.5">
      <c r="A98" s="176"/>
      <c r="B98" s="179" t="s">
        <v>76</v>
      </c>
      <c r="C98" s="179"/>
      <c r="D98" s="179"/>
      <c r="E98" s="177"/>
      <c r="F98" s="177"/>
      <c r="G98" s="177"/>
      <c r="H98" s="178"/>
      <c r="I98" s="178"/>
      <c r="J98" s="177"/>
      <c r="K98" s="177"/>
      <c r="L98" s="180"/>
      <c r="M98" s="181" t="s">
        <v>145</v>
      </c>
      <c r="N98" s="181"/>
      <c r="O98" s="181"/>
      <c r="P98" s="182"/>
      <c r="Q98" s="175"/>
      <c r="R98" s="175"/>
      <c r="S98" s="175"/>
    </row>
    <row r="99" ht="12.75">
      <c r="T99" s="46">
        <f>+C99-F99-H99</f>
        <v>0</v>
      </c>
    </row>
    <row r="100" ht="12.75">
      <c r="T100" s="46">
        <f>+C100-F100-H100</f>
        <v>0</v>
      </c>
    </row>
    <row r="101" ht="12.75">
      <c r="T101" s="46"/>
    </row>
    <row r="102" ht="12.75">
      <c r="T102" s="46"/>
    </row>
    <row r="103" ht="12.75">
      <c r="T103" s="46"/>
    </row>
    <row r="104" ht="12.75">
      <c r="T104" s="46"/>
    </row>
  </sheetData>
  <sheetProtection/>
  <mergeCells count="34">
    <mergeCell ref="B94:D94"/>
    <mergeCell ref="L94:P94"/>
    <mergeCell ref="B98:D98"/>
    <mergeCell ref="M98:O98"/>
    <mergeCell ref="J8:P8"/>
    <mergeCell ref="A10:B10"/>
    <mergeCell ref="A11:B11"/>
    <mergeCell ref="A92:E92"/>
    <mergeCell ref="L92:R92"/>
    <mergeCell ref="B93:D93"/>
    <mergeCell ref="L93:P93"/>
    <mergeCell ref="R6:R9"/>
    <mergeCell ref="S6:S9"/>
    <mergeCell ref="C7:C9"/>
    <mergeCell ref="D7:E7"/>
    <mergeCell ref="H7:H9"/>
    <mergeCell ref="I7:P7"/>
    <mergeCell ref="Q7:Q9"/>
    <mergeCell ref="D8:D9"/>
    <mergeCell ref="E8:E9"/>
    <mergeCell ref="I8:I9"/>
    <mergeCell ref="A6:B9"/>
    <mergeCell ref="C6:E6"/>
    <mergeCell ref="F6:F9"/>
    <mergeCell ref="G6:G9"/>
    <mergeCell ref="H6:Q6"/>
    <mergeCell ref="E3:O3"/>
    <mergeCell ref="P4:S4"/>
    <mergeCell ref="P5:S5"/>
    <mergeCell ref="A3:D3"/>
    <mergeCell ref="E1:O1"/>
    <mergeCell ref="A2:D2"/>
    <mergeCell ref="E2:O2"/>
    <mergeCell ref="P2:S2"/>
  </mergeCells>
  <printOptions/>
  <pageMargins left="0.56" right="0.48" top="0.53" bottom="0.53"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2"/>
  </sheetPr>
  <dimension ref="A1:AJ105"/>
  <sheetViews>
    <sheetView view="pageBreakPreview" zoomScaleSheetLayoutView="100" zoomScalePageLayoutView="0" workbookViewId="0" topLeftCell="A1">
      <selection activeCell="I8" sqref="I8:I9"/>
    </sheetView>
  </sheetViews>
  <sheetFormatPr defaultColWidth="9.00390625" defaultRowHeight="15.75"/>
  <cols>
    <col min="1" max="1" width="3.375" style="32" customWidth="1"/>
    <col min="2" max="2" width="14.50390625" style="32" customWidth="1"/>
    <col min="3" max="3" width="9.125" style="32" customWidth="1"/>
    <col min="4" max="4" width="8.25390625" style="32" customWidth="1"/>
    <col min="5" max="5" width="7.375" style="32" customWidth="1"/>
    <col min="6" max="6" width="7.00390625" style="32" customWidth="1"/>
    <col min="7" max="7" width="5.00390625" style="32" customWidth="1"/>
    <col min="8" max="8" width="7.875" style="42" customWidth="1"/>
    <col min="9" max="9" width="6.75390625" style="42" customWidth="1"/>
    <col min="10" max="10" width="6.25390625" style="32" customWidth="1"/>
    <col min="11" max="11" width="6.00390625" style="32" customWidth="1"/>
    <col min="12" max="12" width="4.875" style="32" customWidth="1"/>
    <col min="13" max="13" width="6.75390625" style="32" customWidth="1"/>
    <col min="14" max="14" width="6.875" style="32" customWidth="1"/>
    <col min="15" max="15" width="4.625" style="32" customWidth="1"/>
    <col min="16" max="16" width="3.50390625" style="32" customWidth="1"/>
    <col min="17" max="17" width="5.75390625" style="32" customWidth="1"/>
    <col min="18" max="18" width="6.75390625" style="32" customWidth="1"/>
    <col min="19" max="19" width="7.50390625" style="32" customWidth="1"/>
    <col min="20" max="20" width="5.375" style="32" customWidth="1"/>
    <col min="21" max="21" width="12.25390625" style="43" customWidth="1"/>
    <col min="22" max="22" width="5.375" style="32" customWidth="1"/>
    <col min="23" max="23" width="12.75390625" style="32" customWidth="1"/>
    <col min="24" max="24" width="13.125" style="33" bestFit="1" customWidth="1"/>
    <col min="25" max="16384" width="9.00390625" style="32" customWidth="1"/>
  </cols>
  <sheetData>
    <row r="1" spans="1:20" s="188" customFormat="1" ht="20.25" customHeight="1">
      <c r="A1" s="183" t="s">
        <v>15</v>
      </c>
      <c r="B1" s="183"/>
      <c r="C1" s="183"/>
      <c r="D1" s="184"/>
      <c r="E1" s="185" t="s">
        <v>204</v>
      </c>
      <c r="F1" s="185"/>
      <c r="G1" s="185"/>
      <c r="H1" s="185"/>
      <c r="I1" s="185"/>
      <c r="J1" s="185"/>
      <c r="K1" s="185"/>
      <c r="L1" s="185"/>
      <c r="M1" s="185"/>
      <c r="N1" s="185"/>
      <c r="O1" s="185"/>
      <c r="P1" s="185"/>
      <c r="Q1" s="186" t="s">
        <v>205</v>
      </c>
      <c r="R1" s="187"/>
      <c r="S1" s="187"/>
      <c r="T1" s="187"/>
    </row>
    <row r="2" spans="1:20" s="188" customFormat="1" ht="17.25" customHeight="1">
      <c r="A2" s="189" t="s">
        <v>66</v>
      </c>
      <c r="B2" s="189"/>
      <c r="C2" s="189"/>
      <c r="D2" s="189"/>
      <c r="E2" s="190" t="s">
        <v>18</v>
      </c>
      <c r="F2" s="190"/>
      <c r="G2" s="190"/>
      <c r="H2" s="190"/>
      <c r="I2" s="190"/>
      <c r="J2" s="190"/>
      <c r="K2" s="190"/>
      <c r="L2" s="190"/>
      <c r="M2" s="190"/>
      <c r="N2" s="190"/>
      <c r="O2" s="190"/>
      <c r="P2" s="190"/>
      <c r="Q2" s="191" t="s">
        <v>47</v>
      </c>
      <c r="R2" s="191"/>
      <c r="S2" s="191"/>
      <c r="T2" s="191"/>
    </row>
    <row r="3" spans="1:20" s="188" customFormat="1" ht="18" customHeight="1">
      <c r="A3" s="189" t="s">
        <v>67</v>
      </c>
      <c r="B3" s="189"/>
      <c r="C3" s="189"/>
      <c r="D3" s="189"/>
      <c r="E3" s="192" t="s">
        <v>218</v>
      </c>
      <c r="F3" s="192"/>
      <c r="G3" s="192"/>
      <c r="H3" s="192"/>
      <c r="I3" s="192"/>
      <c r="J3" s="192"/>
      <c r="K3" s="192"/>
      <c r="L3" s="192"/>
      <c r="M3" s="192"/>
      <c r="N3" s="192"/>
      <c r="O3" s="192"/>
      <c r="P3" s="192"/>
      <c r="Q3" s="186" t="s">
        <v>206</v>
      </c>
      <c r="R3" s="193"/>
      <c r="S3" s="187"/>
      <c r="T3" s="187"/>
    </row>
    <row r="4" spans="1:20" s="188" customFormat="1" ht="14.25" customHeight="1">
      <c r="A4" s="194" t="s">
        <v>133</v>
      </c>
      <c r="B4" s="183"/>
      <c r="C4" s="183"/>
      <c r="D4" s="183"/>
      <c r="E4" s="183"/>
      <c r="F4" s="183"/>
      <c r="G4" s="183"/>
      <c r="H4" s="183"/>
      <c r="I4" s="183"/>
      <c r="J4" s="183"/>
      <c r="K4" s="183"/>
      <c r="L4" s="183"/>
      <c r="M4" s="183"/>
      <c r="N4" s="183"/>
      <c r="O4" s="195"/>
      <c r="P4" s="195"/>
      <c r="Q4" s="196" t="s">
        <v>207</v>
      </c>
      <c r="R4" s="196"/>
      <c r="S4" s="196"/>
      <c r="T4" s="196"/>
    </row>
    <row r="5" spans="1:20" s="188" customFormat="1" ht="21.75" customHeight="1">
      <c r="A5" s="184"/>
      <c r="B5" s="197"/>
      <c r="C5" s="197"/>
      <c r="D5" s="184"/>
      <c r="E5" s="184"/>
      <c r="F5" s="184"/>
      <c r="G5" s="184"/>
      <c r="H5" s="184"/>
      <c r="I5" s="184"/>
      <c r="J5" s="184"/>
      <c r="K5" s="184"/>
      <c r="L5" s="184"/>
      <c r="M5" s="184"/>
      <c r="N5" s="184"/>
      <c r="O5" s="184"/>
      <c r="P5" s="184"/>
      <c r="Q5" s="198" t="s">
        <v>208</v>
      </c>
      <c r="R5" s="198"/>
      <c r="S5" s="198"/>
      <c r="T5" s="198"/>
    </row>
    <row r="6" spans="1:36" s="188" customFormat="1" ht="18.75" customHeight="1">
      <c r="A6" s="98" t="s">
        <v>31</v>
      </c>
      <c r="B6" s="98"/>
      <c r="C6" s="99" t="s">
        <v>58</v>
      </c>
      <c r="D6" s="99"/>
      <c r="E6" s="99"/>
      <c r="F6" s="99" t="s">
        <v>50</v>
      </c>
      <c r="G6" s="99" t="s">
        <v>59</v>
      </c>
      <c r="H6" s="100" t="s">
        <v>52</v>
      </c>
      <c r="I6" s="100"/>
      <c r="J6" s="100"/>
      <c r="K6" s="100"/>
      <c r="L6" s="100"/>
      <c r="M6" s="100"/>
      <c r="N6" s="100"/>
      <c r="O6" s="100"/>
      <c r="P6" s="100"/>
      <c r="Q6" s="100"/>
      <c r="R6" s="100"/>
      <c r="S6" s="99" t="s">
        <v>159</v>
      </c>
      <c r="T6" s="102" t="s">
        <v>160</v>
      </c>
      <c r="U6" s="199"/>
      <c r="V6" s="199"/>
      <c r="W6" s="199"/>
      <c r="X6" s="199"/>
      <c r="Y6" s="199"/>
      <c r="Z6" s="199"/>
      <c r="AA6" s="199"/>
      <c r="AB6" s="199"/>
      <c r="AC6" s="199"/>
      <c r="AD6" s="199"/>
      <c r="AE6" s="199"/>
      <c r="AF6" s="199"/>
      <c r="AG6" s="199"/>
      <c r="AH6" s="199"/>
      <c r="AI6" s="199"/>
      <c r="AJ6" s="199"/>
    </row>
    <row r="7" spans="1:36" s="201" customFormat="1" ht="21" customHeight="1">
      <c r="A7" s="98"/>
      <c r="B7" s="98"/>
      <c r="C7" s="99" t="s">
        <v>22</v>
      </c>
      <c r="D7" s="102" t="s">
        <v>5</v>
      </c>
      <c r="E7" s="102"/>
      <c r="F7" s="99"/>
      <c r="G7" s="99"/>
      <c r="H7" s="99" t="s">
        <v>52</v>
      </c>
      <c r="I7" s="99" t="s">
        <v>53</v>
      </c>
      <c r="J7" s="99"/>
      <c r="K7" s="99"/>
      <c r="L7" s="99"/>
      <c r="M7" s="99"/>
      <c r="N7" s="99"/>
      <c r="O7" s="99"/>
      <c r="P7" s="99"/>
      <c r="Q7" s="99"/>
      <c r="R7" s="99" t="s">
        <v>60</v>
      </c>
      <c r="S7" s="99"/>
      <c r="T7" s="102"/>
      <c r="U7" s="200"/>
      <c r="V7" s="200"/>
      <c r="W7" s="200"/>
      <c r="X7" s="200"/>
      <c r="Y7" s="200"/>
      <c r="Z7" s="200"/>
      <c r="AA7" s="200"/>
      <c r="AB7" s="200"/>
      <c r="AC7" s="200"/>
      <c r="AD7" s="200"/>
      <c r="AE7" s="200"/>
      <c r="AF7" s="200"/>
      <c r="AG7" s="200"/>
      <c r="AH7" s="200"/>
      <c r="AI7" s="200"/>
      <c r="AJ7" s="200"/>
    </row>
    <row r="8" spans="1:36" s="188" customFormat="1" ht="21.75" customHeight="1">
      <c r="A8" s="98"/>
      <c r="B8" s="98"/>
      <c r="C8" s="99"/>
      <c r="D8" s="102" t="s">
        <v>61</v>
      </c>
      <c r="E8" s="102" t="s">
        <v>62</v>
      </c>
      <c r="F8" s="99"/>
      <c r="G8" s="99"/>
      <c r="H8" s="99"/>
      <c r="I8" s="99" t="s">
        <v>162</v>
      </c>
      <c r="J8" s="102" t="s">
        <v>5</v>
      </c>
      <c r="K8" s="102"/>
      <c r="L8" s="102"/>
      <c r="M8" s="102"/>
      <c r="N8" s="102"/>
      <c r="O8" s="102"/>
      <c r="P8" s="102"/>
      <c r="Q8" s="102"/>
      <c r="R8" s="99"/>
      <c r="S8" s="99"/>
      <c r="T8" s="102"/>
      <c r="U8" s="199"/>
      <c r="V8" s="199"/>
      <c r="W8" s="199"/>
      <c r="X8" s="199"/>
      <c r="Y8" s="199"/>
      <c r="Z8" s="199"/>
      <c r="AA8" s="199"/>
      <c r="AB8" s="199"/>
      <c r="AC8" s="199"/>
      <c r="AD8" s="199"/>
      <c r="AE8" s="199"/>
      <c r="AF8" s="199"/>
      <c r="AG8" s="199"/>
      <c r="AH8" s="199"/>
      <c r="AI8" s="199"/>
      <c r="AJ8" s="199"/>
    </row>
    <row r="9" spans="1:36" s="188" customFormat="1" ht="84" customHeight="1">
      <c r="A9" s="98"/>
      <c r="B9" s="98"/>
      <c r="C9" s="99"/>
      <c r="D9" s="102"/>
      <c r="E9" s="102"/>
      <c r="F9" s="99"/>
      <c r="G9" s="99"/>
      <c r="H9" s="99"/>
      <c r="I9" s="99"/>
      <c r="J9" s="104" t="s">
        <v>63</v>
      </c>
      <c r="K9" s="104" t="s">
        <v>64</v>
      </c>
      <c r="L9" s="104" t="s">
        <v>57</v>
      </c>
      <c r="M9" s="104" t="s">
        <v>54</v>
      </c>
      <c r="N9" s="104" t="s">
        <v>65</v>
      </c>
      <c r="O9" s="104" t="s">
        <v>55</v>
      </c>
      <c r="P9" s="104" t="s">
        <v>163</v>
      </c>
      <c r="Q9" s="104" t="s">
        <v>56</v>
      </c>
      <c r="R9" s="99"/>
      <c r="S9" s="99"/>
      <c r="T9" s="102"/>
      <c r="U9" s="199"/>
      <c r="V9" s="199"/>
      <c r="W9" s="199"/>
      <c r="X9" s="199"/>
      <c r="Y9" s="199"/>
      <c r="Z9" s="199"/>
      <c r="AA9" s="199"/>
      <c r="AB9" s="199"/>
      <c r="AC9" s="199"/>
      <c r="AD9" s="199"/>
      <c r="AE9" s="199"/>
      <c r="AF9" s="199"/>
      <c r="AG9" s="199"/>
      <c r="AH9" s="199"/>
      <c r="AI9" s="199"/>
      <c r="AJ9" s="199"/>
    </row>
    <row r="10" spans="1:20" s="188" customFormat="1" ht="17.25" customHeight="1">
      <c r="A10" s="202" t="s">
        <v>4</v>
      </c>
      <c r="B10" s="203"/>
      <c r="C10" s="204">
        <v>1</v>
      </c>
      <c r="D10" s="204">
        <v>2</v>
      </c>
      <c r="E10" s="204">
        <v>3</v>
      </c>
      <c r="F10" s="204">
        <v>4</v>
      </c>
      <c r="G10" s="204">
        <v>5</v>
      </c>
      <c r="H10" s="204">
        <v>6</v>
      </c>
      <c r="I10" s="204">
        <v>7</v>
      </c>
      <c r="J10" s="204">
        <v>8</v>
      </c>
      <c r="K10" s="204">
        <v>9</v>
      </c>
      <c r="L10" s="204" t="s">
        <v>166</v>
      </c>
      <c r="M10" s="204" t="s">
        <v>167</v>
      </c>
      <c r="N10" s="204" t="s">
        <v>209</v>
      </c>
      <c r="O10" s="204" t="s">
        <v>210</v>
      </c>
      <c r="P10" s="204" t="s">
        <v>211</v>
      </c>
      <c r="Q10" s="204" t="s">
        <v>212</v>
      </c>
      <c r="R10" s="204" t="s">
        <v>213</v>
      </c>
      <c r="S10" s="204" t="s">
        <v>214</v>
      </c>
      <c r="T10" s="205" t="s">
        <v>215</v>
      </c>
    </row>
    <row r="11" spans="1:20" s="210" customFormat="1" ht="17.25" customHeight="1">
      <c r="A11" s="206" t="s">
        <v>16</v>
      </c>
      <c r="B11" s="207"/>
      <c r="C11" s="208">
        <f>+C12+C24</f>
        <v>1285569335.9</v>
      </c>
      <c r="D11" s="208">
        <f>+D12+D24</f>
        <v>1078883402.6</v>
      </c>
      <c r="E11" s="208">
        <f aca="true" t="shared" si="0" ref="E11:R11">+E12+E24</f>
        <v>206685933.3</v>
      </c>
      <c r="F11" s="208">
        <f t="shared" si="0"/>
        <v>257421987.1</v>
      </c>
      <c r="G11" s="208">
        <f t="shared" si="0"/>
        <v>22408</v>
      </c>
      <c r="H11" s="208">
        <f>+I11+R11</f>
        <v>1028147348.8</v>
      </c>
      <c r="I11" s="208">
        <f>+J11+K11+L11+M11+N11+O11+Q11+P11</f>
        <v>688484597.3</v>
      </c>
      <c r="J11" s="208">
        <f t="shared" si="0"/>
        <v>106346615.3</v>
      </c>
      <c r="K11" s="208">
        <f t="shared" si="0"/>
        <v>19989736.4</v>
      </c>
      <c r="L11" s="208">
        <f t="shared" si="0"/>
        <v>29443</v>
      </c>
      <c r="M11" s="208">
        <f t="shared" si="0"/>
        <v>483806855.6</v>
      </c>
      <c r="N11" s="208">
        <f t="shared" si="0"/>
        <v>75464018</v>
      </c>
      <c r="O11" s="208">
        <f t="shared" si="0"/>
        <v>113936</v>
      </c>
      <c r="P11" s="208">
        <f t="shared" si="0"/>
        <v>0</v>
      </c>
      <c r="Q11" s="208">
        <f t="shared" si="0"/>
        <v>2733993</v>
      </c>
      <c r="R11" s="208">
        <f t="shared" si="0"/>
        <v>339662751.5</v>
      </c>
      <c r="S11" s="115">
        <f>+R11+Q11+P11+O11+N11+M11</f>
        <v>901781554.1</v>
      </c>
      <c r="T11" s="209">
        <f>+(J11+K11+L11)/I11*100</f>
        <v>18.354193426485242</v>
      </c>
    </row>
    <row r="12" spans="1:20" s="210" customFormat="1" ht="17.25" customHeight="1">
      <c r="A12" s="113" t="s">
        <v>4</v>
      </c>
      <c r="B12" s="114" t="s">
        <v>72</v>
      </c>
      <c r="C12" s="208">
        <f>+SUM(C13:C23)</f>
        <v>107667927</v>
      </c>
      <c r="D12" s="208">
        <f>+SUM(D13:D23)</f>
        <v>90830311</v>
      </c>
      <c r="E12" s="208">
        <f aca="true" t="shared" si="1" ref="E12:R12">+SUM(E13:E23)</f>
        <v>16837616</v>
      </c>
      <c r="F12" s="208">
        <f t="shared" si="1"/>
        <v>866604</v>
      </c>
      <c r="G12" s="208">
        <f t="shared" si="1"/>
        <v>11204</v>
      </c>
      <c r="H12" s="208">
        <f t="shared" si="1"/>
        <v>106801323</v>
      </c>
      <c r="I12" s="208">
        <f t="shared" si="1"/>
        <v>82063197</v>
      </c>
      <c r="J12" s="208">
        <f t="shared" si="1"/>
        <v>18377386</v>
      </c>
      <c r="K12" s="208">
        <f t="shared" si="1"/>
        <v>207986</v>
      </c>
      <c r="L12" s="208">
        <f t="shared" si="1"/>
        <v>0</v>
      </c>
      <c r="M12" s="208">
        <f t="shared" si="1"/>
        <v>62932364</v>
      </c>
      <c r="N12" s="208">
        <f t="shared" si="1"/>
        <v>545461</v>
      </c>
      <c r="O12" s="208">
        <f t="shared" si="1"/>
        <v>0</v>
      </c>
      <c r="P12" s="208">
        <f t="shared" si="1"/>
        <v>0</v>
      </c>
      <c r="Q12" s="208">
        <f t="shared" si="1"/>
        <v>0</v>
      </c>
      <c r="R12" s="208">
        <f t="shared" si="1"/>
        <v>24738126</v>
      </c>
      <c r="S12" s="208">
        <f>+R12+Q12+P12+O12+N12+M12</f>
        <v>88215951</v>
      </c>
      <c r="T12" s="209">
        <f aca="true" t="shared" si="2" ref="T12:T80">+(J12+K12+L12)/I12*100</f>
        <v>22.647633384305024</v>
      </c>
    </row>
    <row r="13" spans="1:20" s="188" customFormat="1" ht="17.25" customHeight="1">
      <c r="A13" s="117">
        <v>1</v>
      </c>
      <c r="B13" s="34" t="s">
        <v>150</v>
      </c>
      <c r="C13" s="145">
        <f>+D13+E13</f>
        <v>1586505</v>
      </c>
      <c r="D13" s="211">
        <v>73255</v>
      </c>
      <c r="E13" s="211">
        <v>1513250</v>
      </c>
      <c r="F13" s="211">
        <v>67255</v>
      </c>
      <c r="G13" s="211"/>
      <c r="H13" s="212">
        <f>+I13+R13</f>
        <v>1519250</v>
      </c>
      <c r="I13" s="212">
        <f>+J13+K13+L13+M13+N13+O13+P13+Q13</f>
        <v>1519250</v>
      </c>
      <c r="J13" s="211">
        <v>12650</v>
      </c>
      <c r="K13" s="211"/>
      <c r="L13" s="211"/>
      <c r="M13" s="211">
        <v>1506600</v>
      </c>
      <c r="N13" s="211"/>
      <c r="O13" s="211"/>
      <c r="P13" s="211"/>
      <c r="Q13" s="211"/>
      <c r="R13" s="211">
        <v>0</v>
      </c>
      <c r="S13" s="213">
        <f>+R13+Q13+P13+O13+N13+M13</f>
        <v>1506600</v>
      </c>
      <c r="T13" s="214">
        <f t="shared" si="2"/>
        <v>0.8326476880039494</v>
      </c>
    </row>
    <row r="14" spans="1:20" s="188" customFormat="1" ht="17.25" customHeight="1">
      <c r="A14" s="125">
        <v>2</v>
      </c>
      <c r="B14" s="28" t="s">
        <v>70</v>
      </c>
      <c r="C14" s="121">
        <f aca="true" t="shared" si="3" ref="C14:C23">+D14+E14</f>
        <v>16771965</v>
      </c>
      <c r="D14" s="215">
        <v>14160811</v>
      </c>
      <c r="E14" s="215">
        <v>2611154</v>
      </c>
      <c r="F14" s="215">
        <v>13039</v>
      </c>
      <c r="G14" s="215"/>
      <c r="H14" s="216">
        <f aca="true" t="shared" si="4" ref="H14:H23">+I14+R14</f>
        <v>16758926</v>
      </c>
      <c r="I14" s="216">
        <f aca="true" t="shared" si="5" ref="I14:I23">+J14+K14+L14+M14+N14+O14+P14+Q14</f>
        <v>2604398</v>
      </c>
      <c r="J14" s="215">
        <v>313483</v>
      </c>
      <c r="K14" s="215"/>
      <c r="L14" s="215"/>
      <c r="M14" s="215">
        <v>2290915</v>
      </c>
      <c r="N14" s="215"/>
      <c r="O14" s="215"/>
      <c r="P14" s="215"/>
      <c r="Q14" s="215"/>
      <c r="R14" s="215">
        <v>14154528</v>
      </c>
      <c r="S14" s="213">
        <f aca="true" t="shared" si="6" ref="S14:S23">+R14+Q14+P14+O14+N14+M14</f>
        <v>16445443</v>
      </c>
      <c r="T14" s="214">
        <f t="shared" si="2"/>
        <v>12.03667795782365</v>
      </c>
    </row>
    <row r="15" spans="1:20" s="188" customFormat="1" ht="17.25" customHeight="1">
      <c r="A15" s="125">
        <v>3</v>
      </c>
      <c r="B15" s="28" t="s">
        <v>145</v>
      </c>
      <c r="C15" s="121">
        <f t="shared" si="3"/>
        <v>4377230</v>
      </c>
      <c r="D15" s="215">
        <v>480735</v>
      </c>
      <c r="E15" s="215">
        <v>3896495</v>
      </c>
      <c r="F15" s="215">
        <v>3775</v>
      </c>
      <c r="G15" s="215"/>
      <c r="H15" s="216">
        <f t="shared" si="4"/>
        <v>4373455</v>
      </c>
      <c r="I15" s="216">
        <f t="shared" si="5"/>
        <v>2983867</v>
      </c>
      <c r="J15" s="215">
        <v>154312</v>
      </c>
      <c r="K15" s="215"/>
      <c r="L15" s="215"/>
      <c r="M15" s="215">
        <v>2829555</v>
      </c>
      <c r="N15" s="215"/>
      <c r="O15" s="215"/>
      <c r="P15" s="215"/>
      <c r="Q15" s="215"/>
      <c r="R15" s="215">
        <v>1389588</v>
      </c>
      <c r="S15" s="213">
        <f t="shared" si="6"/>
        <v>4219143</v>
      </c>
      <c r="T15" s="214">
        <f t="shared" si="2"/>
        <v>5.171544174053334</v>
      </c>
    </row>
    <row r="16" spans="1:20" s="188" customFormat="1" ht="17.25" customHeight="1">
      <c r="A16" s="125">
        <v>4</v>
      </c>
      <c r="B16" s="28" t="s">
        <v>141</v>
      </c>
      <c r="C16" s="121">
        <f t="shared" si="3"/>
        <v>33843690</v>
      </c>
      <c r="D16" s="215">
        <v>27220536</v>
      </c>
      <c r="E16" s="215">
        <v>6623154</v>
      </c>
      <c r="F16" s="215">
        <v>0</v>
      </c>
      <c r="G16" s="215"/>
      <c r="H16" s="216">
        <f t="shared" si="4"/>
        <v>33843690</v>
      </c>
      <c r="I16" s="216">
        <f t="shared" si="5"/>
        <v>24832046</v>
      </c>
      <c r="J16" s="215">
        <v>6623154</v>
      </c>
      <c r="K16" s="215"/>
      <c r="L16" s="215"/>
      <c r="M16" s="215">
        <v>17663431</v>
      </c>
      <c r="N16" s="215">
        <v>545461</v>
      </c>
      <c r="O16" s="215"/>
      <c r="P16" s="215"/>
      <c r="Q16" s="215"/>
      <c r="R16" s="215">
        <v>9011644</v>
      </c>
      <c r="S16" s="213">
        <f t="shared" si="6"/>
        <v>27220536</v>
      </c>
      <c r="T16" s="214">
        <f t="shared" si="2"/>
        <v>26.671801429491556</v>
      </c>
    </row>
    <row r="17" spans="1:20" s="188" customFormat="1" ht="17.25" customHeight="1">
      <c r="A17" s="125">
        <v>5</v>
      </c>
      <c r="B17" s="28" t="s">
        <v>142</v>
      </c>
      <c r="C17" s="121">
        <f t="shared" si="3"/>
        <v>48599704</v>
      </c>
      <c r="D17" s="215">
        <v>48529321</v>
      </c>
      <c r="E17" s="215">
        <v>70383</v>
      </c>
      <c r="F17" s="215">
        <v>0</v>
      </c>
      <c r="G17" s="215"/>
      <c r="H17" s="216">
        <f t="shared" si="4"/>
        <v>48599704</v>
      </c>
      <c r="I17" s="216">
        <f t="shared" si="5"/>
        <v>48599704</v>
      </c>
      <c r="J17" s="215">
        <v>10352266</v>
      </c>
      <c r="K17" s="215"/>
      <c r="L17" s="215"/>
      <c r="M17" s="215">
        <v>38247438</v>
      </c>
      <c r="N17" s="215"/>
      <c r="O17" s="215"/>
      <c r="P17" s="215"/>
      <c r="Q17" s="215"/>
      <c r="R17" s="215"/>
      <c r="S17" s="213">
        <f t="shared" si="6"/>
        <v>38247438</v>
      </c>
      <c r="T17" s="214">
        <f t="shared" si="2"/>
        <v>21.301088582761736</v>
      </c>
    </row>
    <row r="18" spans="1:20" s="188" customFormat="1" ht="17.25" customHeight="1">
      <c r="A18" s="125">
        <v>6</v>
      </c>
      <c r="B18" s="28" t="s">
        <v>77</v>
      </c>
      <c r="C18" s="121">
        <f t="shared" si="3"/>
        <v>765161</v>
      </c>
      <c r="D18" s="215">
        <v>30975</v>
      </c>
      <c r="E18" s="215">
        <v>734186</v>
      </c>
      <c r="F18" s="215">
        <v>314560</v>
      </c>
      <c r="G18" s="215"/>
      <c r="H18" s="216">
        <f t="shared" si="4"/>
        <v>450601</v>
      </c>
      <c r="I18" s="216">
        <f t="shared" si="5"/>
        <v>322157</v>
      </c>
      <c r="J18" s="215">
        <v>134153</v>
      </c>
      <c r="K18" s="215"/>
      <c r="L18" s="215"/>
      <c r="M18" s="215">
        <v>188004</v>
      </c>
      <c r="N18" s="215"/>
      <c r="O18" s="215"/>
      <c r="P18" s="215"/>
      <c r="Q18" s="215"/>
      <c r="R18" s="215">
        <v>128444</v>
      </c>
      <c r="S18" s="213">
        <f t="shared" si="6"/>
        <v>316448</v>
      </c>
      <c r="T18" s="214">
        <f t="shared" si="2"/>
        <v>41.64211859434996</v>
      </c>
    </row>
    <row r="19" spans="1:20" s="188" customFormat="1" ht="17.25" customHeight="1">
      <c r="A19" s="125">
        <v>7</v>
      </c>
      <c r="B19" s="28" t="s">
        <v>73</v>
      </c>
      <c r="C19" s="121">
        <f t="shared" si="3"/>
        <v>483860</v>
      </c>
      <c r="D19" s="215">
        <v>244000</v>
      </c>
      <c r="E19" s="215">
        <v>239860</v>
      </c>
      <c r="F19" s="215">
        <v>9980</v>
      </c>
      <c r="G19" s="215">
        <v>11204</v>
      </c>
      <c r="H19" s="216">
        <f t="shared" si="4"/>
        <v>473880</v>
      </c>
      <c r="I19" s="216">
        <f t="shared" si="5"/>
        <v>473880</v>
      </c>
      <c r="J19" s="215">
        <v>265894</v>
      </c>
      <c r="K19" s="215">
        <v>207986</v>
      </c>
      <c r="L19" s="215"/>
      <c r="M19" s="215"/>
      <c r="N19" s="215"/>
      <c r="O19" s="215"/>
      <c r="P19" s="215"/>
      <c r="Q19" s="215"/>
      <c r="R19" s="215"/>
      <c r="S19" s="213">
        <f t="shared" si="6"/>
        <v>0</v>
      </c>
      <c r="T19" s="214">
        <f t="shared" si="2"/>
        <v>100</v>
      </c>
    </row>
    <row r="20" spans="1:20" s="188" customFormat="1" ht="17.25" customHeight="1">
      <c r="A20" s="125">
        <v>8</v>
      </c>
      <c r="B20" s="29" t="s">
        <v>75</v>
      </c>
      <c r="C20" s="121">
        <f t="shared" si="3"/>
        <v>498752</v>
      </c>
      <c r="D20" s="215">
        <v>0</v>
      </c>
      <c r="E20" s="215">
        <v>498752</v>
      </c>
      <c r="F20" s="215">
        <v>263184</v>
      </c>
      <c r="G20" s="215"/>
      <c r="H20" s="216">
        <f t="shared" si="4"/>
        <v>235568</v>
      </c>
      <c r="I20" s="216">
        <f t="shared" si="5"/>
        <v>235568</v>
      </c>
      <c r="J20" s="215">
        <v>147600</v>
      </c>
      <c r="K20" s="215"/>
      <c r="L20" s="215"/>
      <c r="M20" s="215">
        <v>87968</v>
      </c>
      <c r="N20" s="215"/>
      <c r="O20" s="215"/>
      <c r="P20" s="215"/>
      <c r="Q20" s="215"/>
      <c r="R20" s="215"/>
      <c r="S20" s="213">
        <f t="shared" si="6"/>
        <v>87968</v>
      </c>
      <c r="T20" s="214">
        <f t="shared" si="2"/>
        <v>62.657067173809686</v>
      </c>
    </row>
    <row r="21" spans="1:20" s="188" customFormat="1" ht="17.25" customHeight="1">
      <c r="A21" s="125">
        <v>9</v>
      </c>
      <c r="B21" s="29" t="s">
        <v>78</v>
      </c>
      <c r="C21" s="121">
        <f t="shared" si="3"/>
        <v>205015</v>
      </c>
      <c r="D21" s="215">
        <v>28856</v>
      </c>
      <c r="E21" s="215">
        <v>176159</v>
      </c>
      <c r="F21" s="215">
        <v>56631</v>
      </c>
      <c r="G21" s="215"/>
      <c r="H21" s="216">
        <f t="shared" si="4"/>
        <v>148384</v>
      </c>
      <c r="I21" s="216">
        <f t="shared" si="5"/>
        <v>148384</v>
      </c>
      <c r="J21" s="215">
        <v>148384</v>
      </c>
      <c r="K21" s="215"/>
      <c r="L21" s="215"/>
      <c r="M21" s="215">
        <v>0</v>
      </c>
      <c r="N21" s="215"/>
      <c r="O21" s="215"/>
      <c r="P21" s="215"/>
      <c r="Q21" s="215"/>
      <c r="R21" s="215"/>
      <c r="S21" s="213">
        <f t="shared" si="6"/>
        <v>0</v>
      </c>
      <c r="T21" s="214">
        <f t="shared" si="2"/>
        <v>100</v>
      </c>
    </row>
    <row r="22" spans="1:20" s="188" customFormat="1" ht="17.25" customHeight="1">
      <c r="A22" s="125">
        <v>10</v>
      </c>
      <c r="B22" s="41" t="s">
        <v>143</v>
      </c>
      <c r="C22" s="121">
        <f t="shared" si="3"/>
        <v>377067</v>
      </c>
      <c r="D22" s="215">
        <v>0</v>
      </c>
      <c r="E22" s="215">
        <v>377067</v>
      </c>
      <c r="F22" s="215">
        <v>127780</v>
      </c>
      <c r="G22" s="215"/>
      <c r="H22" s="216">
        <f t="shared" si="4"/>
        <v>249287</v>
      </c>
      <c r="I22" s="216">
        <f t="shared" si="5"/>
        <v>249287</v>
      </c>
      <c r="J22" s="215">
        <v>190490</v>
      </c>
      <c r="K22" s="215"/>
      <c r="L22" s="215"/>
      <c r="M22" s="215">
        <v>58797</v>
      </c>
      <c r="N22" s="215"/>
      <c r="O22" s="215"/>
      <c r="P22" s="215"/>
      <c r="Q22" s="215"/>
      <c r="R22" s="215"/>
      <c r="S22" s="213">
        <f t="shared" si="6"/>
        <v>58797</v>
      </c>
      <c r="T22" s="214">
        <f t="shared" si="2"/>
        <v>76.41393253559151</v>
      </c>
    </row>
    <row r="23" spans="1:20" s="188" customFormat="1" ht="17.25" customHeight="1">
      <c r="A23" s="125">
        <v>11</v>
      </c>
      <c r="B23" s="41" t="s">
        <v>76</v>
      </c>
      <c r="C23" s="137">
        <f t="shared" si="3"/>
        <v>158978</v>
      </c>
      <c r="D23" s="215">
        <v>61822</v>
      </c>
      <c r="E23" s="215">
        <v>97156</v>
      </c>
      <c r="F23" s="215">
        <v>10400</v>
      </c>
      <c r="G23" s="215"/>
      <c r="H23" s="217">
        <f t="shared" si="4"/>
        <v>148578</v>
      </c>
      <c r="I23" s="217">
        <f t="shared" si="5"/>
        <v>94656</v>
      </c>
      <c r="J23" s="215">
        <v>35000</v>
      </c>
      <c r="K23" s="215"/>
      <c r="L23" s="215"/>
      <c r="M23" s="215">
        <v>59656</v>
      </c>
      <c r="N23" s="215"/>
      <c r="O23" s="215"/>
      <c r="P23" s="215"/>
      <c r="Q23" s="215"/>
      <c r="R23" s="215">
        <v>53922</v>
      </c>
      <c r="S23" s="213">
        <f t="shared" si="6"/>
        <v>113578</v>
      </c>
      <c r="T23" s="214">
        <f t="shared" si="2"/>
        <v>36.97599729546992</v>
      </c>
    </row>
    <row r="24" spans="1:20" s="210" customFormat="1" ht="17.25" customHeight="1">
      <c r="A24" s="113" t="s">
        <v>121</v>
      </c>
      <c r="B24" s="114" t="s">
        <v>79</v>
      </c>
      <c r="C24" s="218">
        <f>D24+E24</f>
        <v>1177901408.9</v>
      </c>
      <c r="D24" s="208">
        <f>+D25+D36+D44+D51+D54+D60+D67+D72+D79+D86</f>
        <v>988053091.6</v>
      </c>
      <c r="E24" s="208">
        <f aca="true" t="shared" si="7" ref="E24:S24">+E25+E36+E44+E51+E54+E60+E67+E72+E79+E86</f>
        <v>189848317.3</v>
      </c>
      <c r="F24" s="208">
        <f t="shared" si="7"/>
        <v>256555383.1</v>
      </c>
      <c r="G24" s="208">
        <f t="shared" si="7"/>
        <v>11204</v>
      </c>
      <c r="H24" s="208">
        <f t="shared" si="7"/>
        <v>921346025.8</v>
      </c>
      <c r="I24" s="208">
        <f t="shared" si="7"/>
        <v>606421400.3</v>
      </c>
      <c r="J24" s="208">
        <f t="shared" si="7"/>
        <v>87969229.3</v>
      </c>
      <c r="K24" s="208">
        <f t="shared" si="7"/>
        <v>19781750.4</v>
      </c>
      <c r="L24" s="208">
        <f t="shared" si="7"/>
        <v>29443</v>
      </c>
      <c r="M24" s="208">
        <f t="shared" si="7"/>
        <v>420874491.6</v>
      </c>
      <c r="N24" s="208">
        <f t="shared" si="7"/>
        <v>74918557</v>
      </c>
      <c r="O24" s="208">
        <f t="shared" si="7"/>
        <v>113936</v>
      </c>
      <c r="P24" s="208">
        <f t="shared" si="7"/>
        <v>0</v>
      </c>
      <c r="Q24" s="208">
        <f t="shared" si="7"/>
        <v>2733993</v>
      </c>
      <c r="R24" s="208">
        <f t="shared" si="7"/>
        <v>314924625.5</v>
      </c>
      <c r="S24" s="208">
        <f t="shared" si="7"/>
        <v>813565603.1</v>
      </c>
      <c r="T24" s="209">
        <f t="shared" si="2"/>
        <v>17.77318917945185</v>
      </c>
    </row>
    <row r="25" spans="1:20" s="210" customFormat="1" ht="17.25" customHeight="1">
      <c r="A25" s="113" t="s">
        <v>0</v>
      </c>
      <c r="B25" s="131" t="s">
        <v>80</v>
      </c>
      <c r="C25" s="116">
        <f>D25+E25</f>
        <v>367861257</v>
      </c>
      <c r="D25" s="208">
        <f>+SUM(D26:D35)</f>
        <v>291412186</v>
      </c>
      <c r="E25" s="208">
        <f aca="true" t="shared" si="8" ref="E25:S25">+SUM(E26:E35)</f>
        <v>76449071</v>
      </c>
      <c r="F25" s="208">
        <f t="shared" si="8"/>
        <v>22229726</v>
      </c>
      <c r="G25" s="208">
        <f t="shared" si="8"/>
        <v>11204</v>
      </c>
      <c r="H25" s="208">
        <f t="shared" si="8"/>
        <v>345631531</v>
      </c>
      <c r="I25" s="208">
        <f t="shared" si="8"/>
        <v>132597284</v>
      </c>
      <c r="J25" s="208">
        <f t="shared" si="8"/>
        <v>28390297</v>
      </c>
      <c r="K25" s="208">
        <f t="shared" si="8"/>
        <v>6212274</v>
      </c>
      <c r="L25" s="208">
        <f t="shared" si="8"/>
        <v>10243</v>
      </c>
      <c r="M25" s="208">
        <f t="shared" si="8"/>
        <v>32877422</v>
      </c>
      <c r="N25" s="208">
        <f t="shared" si="8"/>
        <v>62701443</v>
      </c>
      <c r="O25" s="208">
        <f t="shared" si="8"/>
        <v>37600</v>
      </c>
      <c r="P25" s="208">
        <f t="shared" si="8"/>
        <v>0</v>
      </c>
      <c r="Q25" s="208">
        <f t="shared" si="8"/>
        <v>2368005</v>
      </c>
      <c r="R25" s="208">
        <f t="shared" si="8"/>
        <v>213034247</v>
      </c>
      <c r="S25" s="208">
        <f t="shared" si="8"/>
        <v>311018717</v>
      </c>
      <c r="T25" s="209">
        <f>+(J25+K25+L25)/I25*100</f>
        <v>26.1037126522139</v>
      </c>
    </row>
    <row r="26" spans="1:20" s="188" customFormat="1" ht="17.25" customHeight="1">
      <c r="A26" s="219">
        <v>1</v>
      </c>
      <c r="B26" s="153" t="s">
        <v>106</v>
      </c>
      <c r="C26" s="140">
        <f aca="true" t="shared" si="9" ref="C26:C89">D26+E26</f>
        <v>60146121</v>
      </c>
      <c r="D26" s="220">
        <v>51868223</v>
      </c>
      <c r="E26" s="220">
        <v>8277898</v>
      </c>
      <c r="F26" s="220">
        <v>0</v>
      </c>
      <c r="G26" s="220"/>
      <c r="H26" s="212">
        <f aca="true" t="shared" si="10" ref="H26:H43">+I26+R26</f>
        <v>60146121</v>
      </c>
      <c r="I26" s="212">
        <f aca="true" t="shared" si="11" ref="I26:I43">+J26+K26+M26+N26+O26+P26+Q26+L26</f>
        <v>56190140</v>
      </c>
      <c r="J26" s="220">
        <v>0</v>
      </c>
      <c r="K26" s="220">
        <v>0</v>
      </c>
      <c r="L26" s="220">
        <v>0</v>
      </c>
      <c r="M26" s="220">
        <v>6067245</v>
      </c>
      <c r="N26" s="220">
        <v>50122895</v>
      </c>
      <c r="O26" s="220"/>
      <c r="P26" s="220"/>
      <c r="Q26" s="220">
        <v>0</v>
      </c>
      <c r="R26" s="220">
        <v>3955981</v>
      </c>
      <c r="S26" s="211">
        <f aca="true" t="shared" si="12" ref="S26:S35">+R26+Q26+P26+O26+N26+M26</f>
        <v>60146121</v>
      </c>
      <c r="T26" s="221">
        <f>+(J26+K26+L26)/I26*100</f>
        <v>0</v>
      </c>
    </row>
    <row r="27" spans="1:20" s="188" customFormat="1" ht="17.25" customHeight="1">
      <c r="A27" s="134">
        <v>2</v>
      </c>
      <c r="B27" s="29" t="s">
        <v>145</v>
      </c>
      <c r="C27" s="121">
        <f t="shared" si="9"/>
        <v>11236246</v>
      </c>
      <c r="D27" s="215">
        <v>7174344</v>
      </c>
      <c r="E27" s="215">
        <v>4061902</v>
      </c>
      <c r="F27" s="215">
        <v>3638505</v>
      </c>
      <c r="G27" s="215"/>
      <c r="H27" s="216">
        <f t="shared" si="10"/>
        <v>7597741</v>
      </c>
      <c r="I27" s="216">
        <f t="shared" si="11"/>
        <v>7597741</v>
      </c>
      <c r="J27" s="215">
        <v>4366876</v>
      </c>
      <c r="K27" s="215">
        <v>3230865</v>
      </c>
      <c r="L27" s="215"/>
      <c r="M27" s="215">
        <v>0</v>
      </c>
      <c r="N27" s="215"/>
      <c r="O27" s="215">
        <v>0</v>
      </c>
      <c r="P27" s="215"/>
      <c r="Q27" s="215">
        <v>0</v>
      </c>
      <c r="R27" s="215">
        <v>0</v>
      </c>
      <c r="S27" s="215">
        <f t="shared" si="12"/>
        <v>0</v>
      </c>
      <c r="T27" s="214">
        <f t="shared" si="2"/>
        <v>100</v>
      </c>
    </row>
    <row r="28" spans="1:20" s="188" customFormat="1" ht="17.25" customHeight="1">
      <c r="A28" s="134">
        <v>3</v>
      </c>
      <c r="B28" s="29" t="s">
        <v>81</v>
      </c>
      <c r="C28" s="121">
        <f t="shared" si="9"/>
        <v>48241540</v>
      </c>
      <c r="D28" s="215">
        <v>41091218</v>
      </c>
      <c r="E28" s="215">
        <v>7150322</v>
      </c>
      <c r="F28" s="215">
        <v>5370</v>
      </c>
      <c r="G28" s="215">
        <v>11204</v>
      </c>
      <c r="H28" s="216">
        <f t="shared" si="10"/>
        <v>48236170</v>
      </c>
      <c r="I28" s="216">
        <f t="shared" si="11"/>
        <v>4692521</v>
      </c>
      <c r="J28" s="215">
        <v>2563926</v>
      </c>
      <c r="K28" s="215">
        <v>30752</v>
      </c>
      <c r="L28" s="215"/>
      <c r="M28" s="215">
        <v>1432363</v>
      </c>
      <c r="N28" s="215"/>
      <c r="O28" s="215"/>
      <c r="P28" s="215"/>
      <c r="Q28" s="215">
        <v>665480</v>
      </c>
      <c r="R28" s="215">
        <v>43543649</v>
      </c>
      <c r="S28" s="215">
        <f t="shared" si="12"/>
        <v>45641492</v>
      </c>
      <c r="T28" s="214">
        <f t="shared" si="2"/>
        <v>55.29390278700937</v>
      </c>
    </row>
    <row r="29" spans="1:20" s="188" customFormat="1" ht="17.25" customHeight="1">
      <c r="A29" s="134">
        <v>4</v>
      </c>
      <c r="B29" s="29" t="s">
        <v>82</v>
      </c>
      <c r="C29" s="121">
        <f t="shared" si="9"/>
        <v>14403389</v>
      </c>
      <c r="D29" s="215">
        <v>1312163</v>
      </c>
      <c r="E29" s="215">
        <v>13091226</v>
      </c>
      <c r="F29" s="215">
        <v>12820995</v>
      </c>
      <c r="G29" s="215"/>
      <c r="H29" s="216">
        <f t="shared" si="10"/>
        <v>1582394</v>
      </c>
      <c r="I29" s="216">
        <f t="shared" si="11"/>
        <v>1582394</v>
      </c>
      <c r="J29" s="215">
        <v>1454779</v>
      </c>
      <c r="K29" s="215">
        <v>123845</v>
      </c>
      <c r="L29" s="215">
        <v>3770</v>
      </c>
      <c r="M29" s="215">
        <v>0</v>
      </c>
      <c r="N29" s="215">
        <v>0</v>
      </c>
      <c r="O29" s="215"/>
      <c r="P29" s="215"/>
      <c r="Q29" s="215">
        <v>0</v>
      </c>
      <c r="R29" s="215">
        <v>0</v>
      </c>
      <c r="S29" s="215">
        <f t="shared" si="12"/>
        <v>0</v>
      </c>
      <c r="T29" s="214">
        <f t="shared" si="2"/>
        <v>100</v>
      </c>
    </row>
    <row r="30" spans="1:20" s="188" customFormat="1" ht="17.25" customHeight="1">
      <c r="A30" s="134">
        <v>5</v>
      </c>
      <c r="B30" s="29" t="s">
        <v>83</v>
      </c>
      <c r="C30" s="121">
        <f t="shared" si="9"/>
        <v>113628373</v>
      </c>
      <c r="D30" s="215">
        <v>106136973</v>
      </c>
      <c r="E30" s="215">
        <v>7491400</v>
      </c>
      <c r="F30" s="215">
        <v>21200</v>
      </c>
      <c r="G30" s="215"/>
      <c r="H30" s="216">
        <f>+I30+R30</f>
        <v>113607173</v>
      </c>
      <c r="I30" s="216">
        <f>+J30+K30+M30+N30+O30+P30+Q30+L30</f>
        <v>21926126</v>
      </c>
      <c r="J30" s="215">
        <v>6579673</v>
      </c>
      <c r="K30" s="215">
        <v>1059632</v>
      </c>
      <c r="L30" s="215"/>
      <c r="M30" s="215">
        <v>12595886</v>
      </c>
      <c r="N30" s="215">
        <v>0</v>
      </c>
      <c r="O30" s="215">
        <v>0</v>
      </c>
      <c r="P30" s="215"/>
      <c r="Q30" s="215">
        <v>1690935</v>
      </c>
      <c r="R30" s="215">
        <v>91681047</v>
      </c>
      <c r="S30" s="215">
        <f t="shared" si="12"/>
        <v>105967868</v>
      </c>
      <c r="T30" s="214">
        <f>+(J30+K30+L30)/I30*100</f>
        <v>34.84110690598056</v>
      </c>
    </row>
    <row r="31" spans="1:20" s="188" customFormat="1" ht="17.25" customHeight="1">
      <c r="A31" s="134">
        <v>6</v>
      </c>
      <c r="B31" s="29" t="s">
        <v>84</v>
      </c>
      <c r="C31" s="121">
        <f t="shared" si="9"/>
        <v>48921252</v>
      </c>
      <c r="D31" s="215">
        <v>40540949</v>
      </c>
      <c r="E31" s="215">
        <v>8380303</v>
      </c>
      <c r="F31" s="215">
        <v>656308</v>
      </c>
      <c r="G31" s="215"/>
      <c r="H31" s="216">
        <f>+I31+R31</f>
        <v>48264944</v>
      </c>
      <c r="I31" s="216">
        <f>+J31+K31+M31+N31+O31+P31+Q31+L31</f>
        <v>18707117</v>
      </c>
      <c r="J31" s="215">
        <v>8010107</v>
      </c>
      <c r="K31" s="215">
        <v>651289</v>
      </c>
      <c r="L31" s="215">
        <v>2830</v>
      </c>
      <c r="M31" s="215">
        <v>241186</v>
      </c>
      <c r="N31" s="215">
        <v>9790115</v>
      </c>
      <c r="O31" s="215">
        <v>0</v>
      </c>
      <c r="P31" s="215"/>
      <c r="Q31" s="215">
        <v>11590</v>
      </c>
      <c r="R31" s="215">
        <v>29557827</v>
      </c>
      <c r="S31" s="215">
        <f t="shared" si="12"/>
        <v>39600718</v>
      </c>
      <c r="T31" s="214">
        <f>+(J31+K31+L31)/I31*100</f>
        <v>46.31513236379502</v>
      </c>
    </row>
    <row r="32" spans="1:20" s="188" customFormat="1" ht="17.25" customHeight="1">
      <c r="A32" s="134">
        <v>7</v>
      </c>
      <c r="B32" s="29" t="s">
        <v>146</v>
      </c>
      <c r="C32" s="121">
        <f t="shared" si="9"/>
        <v>36834026</v>
      </c>
      <c r="D32" s="215">
        <v>22364359</v>
      </c>
      <c r="E32" s="215">
        <v>14469667</v>
      </c>
      <c r="F32" s="215">
        <v>197300</v>
      </c>
      <c r="G32" s="215"/>
      <c r="H32" s="216">
        <f>+I32+R32</f>
        <v>36636726</v>
      </c>
      <c r="I32" s="216">
        <f>+J32+K32+M32+N32+O32+P32+Q32+L32</f>
        <v>7816079</v>
      </c>
      <c r="J32" s="215">
        <v>733506</v>
      </c>
      <c r="K32" s="215">
        <v>28708</v>
      </c>
      <c r="L32" s="215">
        <v>3643</v>
      </c>
      <c r="M32" s="215">
        <v>7041358</v>
      </c>
      <c r="N32" s="215">
        <v>8864</v>
      </c>
      <c r="O32" s="215"/>
      <c r="P32" s="215"/>
      <c r="Q32" s="215"/>
      <c r="R32" s="215">
        <v>28820647</v>
      </c>
      <c r="S32" s="215">
        <f t="shared" si="12"/>
        <v>35870869</v>
      </c>
      <c r="T32" s="214">
        <f>+(J32+K32+L32)/I32*100</f>
        <v>9.7984807983645</v>
      </c>
    </row>
    <row r="33" spans="1:20" s="188" customFormat="1" ht="17.25" customHeight="1">
      <c r="A33" s="134">
        <v>8</v>
      </c>
      <c r="B33" s="29" t="s">
        <v>85</v>
      </c>
      <c r="C33" s="121">
        <f t="shared" si="9"/>
        <v>9971894</v>
      </c>
      <c r="D33" s="215">
        <v>7760148</v>
      </c>
      <c r="E33" s="215">
        <v>2211746</v>
      </c>
      <c r="F33" s="215">
        <v>4256688</v>
      </c>
      <c r="G33" s="215"/>
      <c r="H33" s="216">
        <f>+I33+R33</f>
        <v>5715206</v>
      </c>
      <c r="I33" s="216">
        <f>+J33+K33+M33+N33+O33+P33+Q33+L33</f>
        <v>3467444</v>
      </c>
      <c r="J33" s="215">
        <v>1254769</v>
      </c>
      <c r="K33" s="215">
        <v>639249</v>
      </c>
      <c r="L33" s="215"/>
      <c r="M33" s="215">
        <v>1055304</v>
      </c>
      <c r="N33" s="215">
        <v>518122</v>
      </c>
      <c r="O33" s="215"/>
      <c r="P33" s="215"/>
      <c r="Q33" s="215"/>
      <c r="R33" s="215">
        <v>2247762</v>
      </c>
      <c r="S33" s="215">
        <f t="shared" si="12"/>
        <v>3821188</v>
      </c>
      <c r="T33" s="214">
        <f>+(J33+K33+L33)/I33*100</f>
        <v>54.622886483530806</v>
      </c>
    </row>
    <row r="34" spans="1:20" s="210" customFormat="1" ht="17.25" customHeight="1">
      <c r="A34" s="134">
        <v>9</v>
      </c>
      <c r="B34" s="29" t="s">
        <v>74</v>
      </c>
      <c r="C34" s="121">
        <f t="shared" si="9"/>
        <v>21759092</v>
      </c>
      <c r="D34" s="215">
        <v>12366350</v>
      </c>
      <c r="E34" s="215">
        <v>9392742</v>
      </c>
      <c r="F34" s="215">
        <v>506635</v>
      </c>
      <c r="G34" s="215"/>
      <c r="H34" s="216">
        <f>+I34+R34</f>
        <v>21252457</v>
      </c>
      <c r="I34" s="216">
        <f>+J34+K34+M34+N34+O34+P34+Q34+L34</f>
        <v>9226723</v>
      </c>
      <c r="J34" s="215">
        <v>3187293</v>
      </c>
      <c r="K34" s="215">
        <v>419684</v>
      </c>
      <c r="L34" s="215"/>
      <c r="M34" s="215">
        <v>3320699</v>
      </c>
      <c r="N34" s="215">
        <v>2261447</v>
      </c>
      <c r="O34" s="215">
        <v>37600</v>
      </c>
      <c r="P34" s="215"/>
      <c r="Q34" s="215">
        <v>0</v>
      </c>
      <c r="R34" s="215">
        <v>12025734</v>
      </c>
      <c r="S34" s="215">
        <f t="shared" si="12"/>
        <v>17645480</v>
      </c>
      <c r="T34" s="214">
        <f>+(J34+K34+L34)/I34*100</f>
        <v>39.092720134765074</v>
      </c>
    </row>
    <row r="35" spans="1:20" s="188" customFormat="1" ht="17.25" customHeight="1">
      <c r="A35" s="156">
        <v>10</v>
      </c>
      <c r="B35" s="31" t="s">
        <v>90</v>
      </c>
      <c r="C35" s="137">
        <f t="shared" si="9"/>
        <v>2719324</v>
      </c>
      <c r="D35" s="222">
        <v>797459</v>
      </c>
      <c r="E35" s="222">
        <v>1921865</v>
      </c>
      <c r="F35" s="222">
        <v>126725</v>
      </c>
      <c r="G35" s="222"/>
      <c r="H35" s="217">
        <f t="shared" si="10"/>
        <v>2592599</v>
      </c>
      <c r="I35" s="217">
        <f t="shared" si="11"/>
        <v>1390999</v>
      </c>
      <c r="J35" s="222">
        <v>239368</v>
      </c>
      <c r="K35" s="222">
        <v>28250</v>
      </c>
      <c r="L35" s="222">
        <v>0</v>
      </c>
      <c r="M35" s="222">
        <v>1123381</v>
      </c>
      <c r="N35" s="222">
        <v>0</v>
      </c>
      <c r="O35" s="222">
        <v>0</v>
      </c>
      <c r="P35" s="222">
        <v>0</v>
      </c>
      <c r="Q35" s="222">
        <v>0</v>
      </c>
      <c r="R35" s="222">
        <v>1201600</v>
      </c>
      <c r="S35" s="222">
        <f t="shared" si="12"/>
        <v>2324981</v>
      </c>
      <c r="T35" s="223">
        <f t="shared" si="2"/>
        <v>19.23926616769674</v>
      </c>
    </row>
    <row r="36" spans="1:20" s="188" customFormat="1" ht="17.25" customHeight="1">
      <c r="A36" s="113" t="s">
        <v>1</v>
      </c>
      <c r="B36" s="131" t="s">
        <v>86</v>
      </c>
      <c r="C36" s="218">
        <f t="shared" si="9"/>
        <v>47843303</v>
      </c>
      <c r="D36" s="208">
        <f>+SUM(D37:D43)</f>
        <v>28834078</v>
      </c>
      <c r="E36" s="208">
        <f aca="true" t="shared" si="13" ref="E36:S36">+SUM(E37:E43)</f>
        <v>19009225</v>
      </c>
      <c r="F36" s="208">
        <f t="shared" si="13"/>
        <v>1163298</v>
      </c>
      <c r="G36" s="208">
        <f t="shared" si="13"/>
        <v>0</v>
      </c>
      <c r="H36" s="208">
        <f t="shared" si="13"/>
        <v>46680005</v>
      </c>
      <c r="I36" s="208">
        <f t="shared" si="13"/>
        <v>31979229</v>
      </c>
      <c r="J36" s="208">
        <f t="shared" si="13"/>
        <v>4953338</v>
      </c>
      <c r="K36" s="208">
        <f t="shared" si="13"/>
        <v>3615068</v>
      </c>
      <c r="L36" s="208">
        <f t="shared" si="13"/>
        <v>0</v>
      </c>
      <c r="M36" s="208">
        <f t="shared" si="13"/>
        <v>20466139</v>
      </c>
      <c r="N36" s="208">
        <f t="shared" si="13"/>
        <v>2727652</v>
      </c>
      <c r="O36" s="208">
        <f t="shared" si="13"/>
        <v>0</v>
      </c>
      <c r="P36" s="208">
        <f t="shared" si="13"/>
        <v>0</v>
      </c>
      <c r="Q36" s="208">
        <f>+SUM(Q37:Q43)</f>
        <v>217032</v>
      </c>
      <c r="R36" s="208">
        <f t="shared" si="13"/>
        <v>14700776</v>
      </c>
      <c r="S36" s="208">
        <f t="shared" si="13"/>
        <v>38111599</v>
      </c>
      <c r="T36" s="209">
        <f t="shared" si="2"/>
        <v>26.793660347471164</v>
      </c>
    </row>
    <row r="37" spans="1:20" s="188" customFormat="1" ht="17.25" customHeight="1">
      <c r="A37" s="138">
        <v>1</v>
      </c>
      <c r="B37" s="29" t="s">
        <v>87</v>
      </c>
      <c r="C37" s="145">
        <f t="shared" si="9"/>
        <v>955927</v>
      </c>
      <c r="D37" s="211">
        <v>212712</v>
      </c>
      <c r="E37" s="215">
        <v>743215</v>
      </c>
      <c r="F37" s="215">
        <v>221800</v>
      </c>
      <c r="G37" s="211"/>
      <c r="H37" s="224">
        <f t="shared" si="10"/>
        <v>734127</v>
      </c>
      <c r="I37" s="224">
        <f t="shared" si="11"/>
        <v>734127</v>
      </c>
      <c r="J37" s="213">
        <v>707127</v>
      </c>
      <c r="K37" s="215">
        <v>27000</v>
      </c>
      <c r="L37" s="215">
        <v>0</v>
      </c>
      <c r="M37" s="215">
        <v>0</v>
      </c>
      <c r="N37" s="215">
        <v>0</v>
      </c>
      <c r="O37" s="215">
        <v>0</v>
      </c>
      <c r="P37" s="215">
        <v>0</v>
      </c>
      <c r="Q37" s="215">
        <v>0</v>
      </c>
      <c r="R37" s="215">
        <v>0</v>
      </c>
      <c r="S37" s="213">
        <f aca="true" t="shared" si="14" ref="S37:S43">+R37+Q37+P37+O37+N37+M37</f>
        <v>0</v>
      </c>
      <c r="T37" s="225">
        <f t="shared" si="2"/>
        <v>100</v>
      </c>
    </row>
    <row r="38" spans="1:20" s="188" customFormat="1" ht="17.25" customHeight="1">
      <c r="A38" s="141">
        <v>2</v>
      </c>
      <c r="B38" s="28" t="s">
        <v>88</v>
      </c>
      <c r="C38" s="121">
        <f t="shared" si="9"/>
        <v>4561168</v>
      </c>
      <c r="D38" s="215">
        <v>3366023</v>
      </c>
      <c r="E38" s="215">
        <v>1195145</v>
      </c>
      <c r="F38" s="215">
        <v>2400</v>
      </c>
      <c r="G38" s="215"/>
      <c r="H38" s="216">
        <f t="shared" si="10"/>
        <v>4558768</v>
      </c>
      <c r="I38" s="216">
        <f t="shared" si="11"/>
        <v>3462032</v>
      </c>
      <c r="J38" s="215">
        <v>220820</v>
      </c>
      <c r="K38" s="215">
        <v>191978</v>
      </c>
      <c r="L38" s="215">
        <v>0</v>
      </c>
      <c r="M38" s="215">
        <v>2851628</v>
      </c>
      <c r="N38" s="215">
        <v>0</v>
      </c>
      <c r="O38" s="215">
        <v>0</v>
      </c>
      <c r="P38" s="215">
        <v>0</v>
      </c>
      <c r="Q38" s="215">
        <v>197606</v>
      </c>
      <c r="R38" s="215">
        <v>1096736</v>
      </c>
      <c r="S38" s="215">
        <f t="shared" si="14"/>
        <v>4145970</v>
      </c>
      <c r="T38" s="214">
        <f t="shared" si="2"/>
        <v>11.92357551865494</v>
      </c>
    </row>
    <row r="39" spans="1:20" s="188" customFormat="1" ht="17.25" customHeight="1">
      <c r="A39" s="141">
        <v>3</v>
      </c>
      <c r="B39" s="29" t="s">
        <v>89</v>
      </c>
      <c r="C39" s="121">
        <f t="shared" si="9"/>
        <v>8070992</v>
      </c>
      <c r="D39" s="215">
        <v>4269318</v>
      </c>
      <c r="E39" s="215">
        <v>3801674</v>
      </c>
      <c r="F39" s="215">
        <v>42337</v>
      </c>
      <c r="G39" s="215"/>
      <c r="H39" s="216">
        <f t="shared" si="10"/>
        <v>8028655</v>
      </c>
      <c r="I39" s="216">
        <f t="shared" si="11"/>
        <v>5801520</v>
      </c>
      <c r="J39" s="215">
        <v>1095132</v>
      </c>
      <c r="K39" s="215">
        <v>236982</v>
      </c>
      <c r="L39" s="215">
        <v>0</v>
      </c>
      <c r="M39" s="215">
        <v>4080260</v>
      </c>
      <c r="N39" s="215">
        <v>389146</v>
      </c>
      <c r="O39" s="215">
        <v>0</v>
      </c>
      <c r="P39" s="215">
        <v>0</v>
      </c>
      <c r="Q39" s="215">
        <v>0</v>
      </c>
      <c r="R39" s="215">
        <v>2227135</v>
      </c>
      <c r="S39" s="215">
        <f t="shared" si="14"/>
        <v>6696541</v>
      </c>
      <c r="T39" s="214">
        <f t="shared" si="2"/>
        <v>22.961465271170315</v>
      </c>
    </row>
    <row r="40" spans="1:20" s="188" customFormat="1" ht="17.25" customHeight="1">
      <c r="A40" s="141">
        <v>4</v>
      </c>
      <c r="B40" s="29" t="s">
        <v>91</v>
      </c>
      <c r="C40" s="121">
        <f t="shared" si="9"/>
        <v>6426954</v>
      </c>
      <c r="D40" s="215">
        <v>2338532</v>
      </c>
      <c r="E40" s="215">
        <v>4088422</v>
      </c>
      <c r="F40" s="215">
        <v>51070</v>
      </c>
      <c r="G40" s="215"/>
      <c r="H40" s="216">
        <f t="shared" si="10"/>
        <v>6375884</v>
      </c>
      <c r="I40" s="216">
        <f t="shared" si="11"/>
        <v>4469537</v>
      </c>
      <c r="J40" s="215">
        <v>762761</v>
      </c>
      <c r="K40" s="215">
        <v>59840</v>
      </c>
      <c r="L40" s="215">
        <v>0</v>
      </c>
      <c r="M40" s="215">
        <v>3646936</v>
      </c>
      <c r="N40" s="215">
        <v>0</v>
      </c>
      <c r="O40" s="215">
        <v>0</v>
      </c>
      <c r="P40" s="215">
        <v>0</v>
      </c>
      <c r="Q40" s="215">
        <v>0</v>
      </c>
      <c r="R40" s="215">
        <v>1906347</v>
      </c>
      <c r="S40" s="215">
        <f t="shared" si="14"/>
        <v>5553283</v>
      </c>
      <c r="T40" s="214">
        <f t="shared" si="2"/>
        <v>18.404613274260846</v>
      </c>
    </row>
    <row r="41" spans="1:20" s="210" customFormat="1" ht="17.25" customHeight="1">
      <c r="A41" s="141">
        <v>5</v>
      </c>
      <c r="B41" s="29" t="s">
        <v>90</v>
      </c>
      <c r="C41" s="121">
        <f t="shared" si="9"/>
        <v>2375298</v>
      </c>
      <c r="D41" s="215">
        <v>1852702</v>
      </c>
      <c r="E41" s="215">
        <v>522596</v>
      </c>
      <c r="F41" s="215">
        <v>0</v>
      </c>
      <c r="G41" s="215"/>
      <c r="H41" s="216">
        <f t="shared" si="10"/>
        <v>2375298</v>
      </c>
      <c r="I41" s="216">
        <f t="shared" si="11"/>
        <v>2375298</v>
      </c>
      <c r="J41" s="215">
        <v>523931</v>
      </c>
      <c r="K41" s="215">
        <v>1851367</v>
      </c>
      <c r="L41" s="215">
        <v>0</v>
      </c>
      <c r="M41" s="215">
        <v>0</v>
      </c>
      <c r="N41" s="215">
        <v>0</v>
      </c>
      <c r="O41" s="215">
        <v>0</v>
      </c>
      <c r="P41" s="215">
        <v>0</v>
      </c>
      <c r="Q41" s="215">
        <v>0</v>
      </c>
      <c r="R41" s="215">
        <v>0</v>
      </c>
      <c r="S41" s="215">
        <f t="shared" si="14"/>
        <v>0</v>
      </c>
      <c r="T41" s="214">
        <f t="shared" si="2"/>
        <v>100</v>
      </c>
    </row>
    <row r="42" spans="1:20" s="188" customFormat="1" ht="17.25" customHeight="1">
      <c r="A42" s="142">
        <v>6</v>
      </c>
      <c r="B42" s="30" t="s">
        <v>93</v>
      </c>
      <c r="C42" s="121">
        <f t="shared" si="9"/>
        <v>7144619</v>
      </c>
      <c r="D42" s="226">
        <v>2351622</v>
      </c>
      <c r="E42" s="215">
        <v>4792997</v>
      </c>
      <c r="F42" s="215">
        <v>837291</v>
      </c>
      <c r="G42" s="226"/>
      <c r="H42" s="216">
        <f t="shared" si="10"/>
        <v>6307328</v>
      </c>
      <c r="I42" s="216">
        <f t="shared" si="11"/>
        <v>5769715</v>
      </c>
      <c r="J42" s="215">
        <v>964180</v>
      </c>
      <c r="K42" s="215">
        <v>1182535</v>
      </c>
      <c r="L42" s="215">
        <v>0</v>
      </c>
      <c r="M42" s="215">
        <v>3623000</v>
      </c>
      <c r="N42" s="215">
        <v>0</v>
      </c>
      <c r="O42" s="215">
        <v>0</v>
      </c>
      <c r="P42" s="215">
        <v>0</v>
      </c>
      <c r="Q42" s="215">
        <v>0</v>
      </c>
      <c r="R42" s="215">
        <v>537613</v>
      </c>
      <c r="S42" s="215">
        <f t="shared" si="14"/>
        <v>4160613</v>
      </c>
      <c r="T42" s="214">
        <f t="shared" si="2"/>
        <v>37.20660379238836</v>
      </c>
    </row>
    <row r="43" spans="1:20" s="188" customFormat="1" ht="17.25" customHeight="1">
      <c r="A43" s="142">
        <v>7</v>
      </c>
      <c r="B43" s="30" t="s">
        <v>78</v>
      </c>
      <c r="C43" s="121">
        <f t="shared" si="9"/>
        <v>18308345</v>
      </c>
      <c r="D43" s="222">
        <v>14443169</v>
      </c>
      <c r="E43" s="215">
        <v>3865176</v>
      </c>
      <c r="F43" s="215">
        <v>8400</v>
      </c>
      <c r="G43" s="222"/>
      <c r="H43" s="216">
        <f t="shared" si="10"/>
        <v>18299945</v>
      </c>
      <c r="I43" s="216">
        <f t="shared" si="11"/>
        <v>9367000</v>
      </c>
      <c r="J43" s="215">
        <v>679387</v>
      </c>
      <c r="K43" s="215">
        <v>65366</v>
      </c>
      <c r="L43" s="215">
        <v>0</v>
      </c>
      <c r="M43" s="215">
        <v>6264315</v>
      </c>
      <c r="N43" s="215">
        <v>2338506</v>
      </c>
      <c r="O43" s="215">
        <v>0</v>
      </c>
      <c r="P43" s="215">
        <v>0</v>
      </c>
      <c r="Q43" s="215">
        <v>19426</v>
      </c>
      <c r="R43" s="215">
        <v>8932945</v>
      </c>
      <c r="S43" s="226">
        <f t="shared" si="14"/>
        <v>17555192</v>
      </c>
      <c r="T43" s="227">
        <f t="shared" si="2"/>
        <v>7.950816696914701</v>
      </c>
    </row>
    <row r="44" spans="1:20" s="188" customFormat="1" ht="17.25" customHeight="1">
      <c r="A44" s="113" t="s">
        <v>6</v>
      </c>
      <c r="B44" s="143" t="s">
        <v>94</v>
      </c>
      <c r="C44" s="116">
        <f>D44+E44</f>
        <v>33549312</v>
      </c>
      <c r="D44" s="208">
        <f>+SUM(D45:D50)</f>
        <v>22640626</v>
      </c>
      <c r="E44" s="208">
        <f aca="true" t="shared" si="15" ref="E44:S44">+SUM(E45:E50)</f>
        <v>10908686</v>
      </c>
      <c r="F44" s="208">
        <f t="shared" si="15"/>
        <v>626079</v>
      </c>
      <c r="G44" s="208">
        <f t="shared" si="15"/>
        <v>0</v>
      </c>
      <c r="H44" s="208">
        <f t="shared" si="15"/>
        <v>32923233</v>
      </c>
      <c r="I44" s="208">
        <f t="shared" si="15"/>
        <v>21628223</v>
      </c>
      <c r="J44" s="208">
        <f t="shared" si="15"/>
        <v>5382489</v>
      </c>
      <c r="K44" s="208">
        <f t="shared" si="15"/>
        <v>1195868</v>
      </c>
      <c r="L44" s="208">
        <f t="shared" si="15"/>
        <v>0</v>
      </c>
      <c r="M44" s="208">
        <f t="shared" si="15"/>
        <v>13541032</v>
      </c>
      <c r="N44" s="208">
        <f t="shared" si="15"/>
        <v>1432498</v>
      </c>
      <c r="O44" s="208">
        <f t="shared" si="15"/>
        <v>76336</v>
      </c>
      <c r="P44" s="208">
        <f t="shared" si="15"/>
        <v>0</v>
      </c>
      <c r="Q44" s="208">
        <f t="shared" si="15"/>
        <v>0</v>
      </c>
      <c r="R44" s="208">
        <f t="shared" si="15"/>
        <v>11295010</v>
      </c>
      <c r="S44" s="208">
        <f t="shared" si="15"/>
        <v>26344876</v>
      </c>
      <c r="T44" s="209">
        <f t="shared" si="2"/>
        <v>30.415614819580878</v>
      </c>
    </row>
    <row r="45" spans="1:20" s="188" customFormat="1" ht="17.25" customHeight="1">
      <c r="A45" s="138">
        <v>1</v>
      </c>
      <c r="B45" s="29" t="s">
        <v>168</v>
      </c>
      <c r="C45" s="140">
        <f aca="true" t="shared" si="16" ref="C45:C50">+D45+E45</f>
        <v>3617444</v>
      </c>
      <c r="D45" s="215">
        <v>1124687</v>
      </c>
      <c r="E45" s="215">
        <v>2492757</v>
      </c>
      <c r="F45" s="215">
        <v>595279</v>
      </c>
      <c r="G45" s="211"/>
      <c r="H45" s="224">
        <f aca="true" t="shared" si="17" ref="H45:H50">+I45+R45</f>
        <v>3022165</v>
      </c>
      <c r="I45" s="224">
        <f aca="true" t="shared" si="18" ref="I45:I50">+J45+K45+L45+M45+N45+O45+P45+Q45</f>
        <v>2077294</v>
      </c>
      <c r="J45" s="215">
        <v>640519</v>
      </c>
      <c r="K45" s="215">
        <v>532177</v>
      </c>
      <c r="L45" s="215"/>
      <c r="M45" s="215">
        <v>904598</v>
      </c>
      <c r="N45" s="215"/>
      <c r="O45" s="215"/>
      <c r="P45" s="215"/>
      <c r="Q45" s="215"/>
      <c r="R45" s="215">
        <v>944871</v>
      </c>
      <c r="S45" s="213">
        <f aca="true" t="shared" si="19" ref="S45:S50">+R45+Q45+P45+O45+N45+M45</f>
        <v>1849469</v>
      </c>
      <c r="T45" s="225">
        <f t="shared" si="2"/>
        <v>56.45305864263796</v>
      </c>
    </row>
    <row r="46" spans="1:20" s="188" customFormat="1" ht="17.25" customHeight="1">
      <c r="A46" s="138">
        <v>2</v>
      </c>
      <c r="B46" s="29" t="s">
        <v>119</v>
      </c>
      <c r="C46" s="121">
        <f t="shared" si="16"/>
        <v>1970687</v>
      </c>
      <c r="D46" s="215">
        <v>1416084</v>
      </c>
      <c r="E46" s="215">
        <v>554603</v>
      </c>
      <c r="F46" s="215">
        <v>400</v>
      </c>
      <c r="G46" s="213"/>
      <c r="H46" s="224">
        <f t="shared" si="17"/>
        <v>1970287</v>
      </c>
      <c r="I46" s="224">
        <f t="shared" si="18"/>
        <v>980702</v>
      </c>
      <c r="J46" s="215">
        <v>141266</v>
      </c>
      <c r="K46" s="215">
        <v>306000</v>
      </c>
      <c r="L46" s="215"/>
      <c r="M46" s="215">
        <v>533436</v>
      </c>
      <c r="N46" s="215"/>
      <c r="O46" s="215"/>
      <c r="P46" s="215"/>
      <c r="Q46" s="215"/>
      <c r="R46" s="215">
        <v>989585</v>
      </c>
      <c r="S46" s="213">
        <f t="shared" si="19"/>
        <v>1523021</v>
      </c>
      <c r="T46" s="225">
        <f t="shared" si="2"/>
        <v>45.60671845270021</v>
      </c>
    </row>
    <row r="47" spans="1:20" s="210" customFormat="1" ht="17.25" customHeight="1">
      <c r="A47" s="141">
        <v>3</v>
      </c>
      <c r="B47" s="29" t="s">
        <v>216</v>
      </c>
      <c r="C47" s="121">
        <f t="shared" si="16"/>
        <v>5460759</v>
      </c>
      <c r="D47" s="215">
        <v>4090537</v>
      </c>
      <c r="E47" s="215">
        <v>1370222</v>
      </c>
      <c r="F47" s="215">
        <v>4200</v>
      </c>
      <c r="G47" s="215"/>
      <c r="H47" s="224">
        <f t="shared" si="17"/>
        <v>5456559</v>
      </c>
      <c r="I47" s="224">
        <f t="shared" si="18"/>
        <v>3191810</v>
      </c>
      <c r="J47" s="215">
        <v>843774</v>
      </c>
      <c r="K47" s="215">
        <v>25970</v>
      </c>
      <c r="L47" s="215"/>
      <c r="M47" s="215">
        <v>1517417</v>
      </c>
      <c r="N47" s="215">
        <v>804649</v>
      </c>
      <c r="O47" s="215"/>
      <c r="P47" s="215"/>
      <c r="Q47" s="215"/>
      <c r="R47" s="215">
        <v>2264749</v>
      </c>
      <c r="S47" s="213">
        <f t="shared" si="19"/>
        <v>4586815</v>
      </c>
      <c r="T47" s="225">
        <f t="shared" si="2"/>
        <v>27.249241026251564</v>
      </c>
    </row>
    <row r="48" spans="1:20" s="188" customFormat="1" ht="17.25" customHeight="1">
      <c r="A48" s="141">
        <v>4</v>
      </c>
      <c r="B48" s="29" t="s">
        <v>97</v>
      </c>
      <c r="C48" s="121">
        <f t="shared" si="16"/>
        <v>8624102</v>
      </c>
      <c r="D48" s="215">
        <v>7277423</v>
      </c>
      <c r="E48" s="215">
        <v>1346679</v>
      </c>
      <c r="F48" s="215"/>
      <c r="G48" s="215"/>
      <c r="H48" s="224">
        <f t="shared" si="17"/>
        <v>8624102</v>
      </c>
      <c r="I48" s="224">
        <f t="shared" si="18"/>
        <v>4461766</v>
      </c>
      <c r="J48" s="215">
        <v>1721096</v>
      </c>
      <c r="K48" s="215">
        <v>152250</v>
      </c>
      <c r="L48" s="215"/>
      <c r="M48" s="215">
        <v>1904817</v>
      </c>
      <c r="N48" s="215">
        <v>607267</v>
      </c>
      <c r="O48" s="215">
        <v>76336</v>
      </c>
      <c r="P48" s="215"/>
      <c r="Q48" s="215"/>
      <c r="R48" s="215">
        <v>4162336</v>
      </c>
      <c r="S48" s="213">
        <f t="shared" si="19"/>
        <v>6750756</v>
      </c>
      <c r="T48" s="225">
        <f t="shared" si="2"/>
        <v>41.98664833610727</v>
      </c>
    </row>
    <row r="49" spans="1:20" s="188" customFormat="1" ht="17.25" customHeight="1">
      <c r="A49" s="141">
        <v>5</v>
      </c>
      <c r="B49" s="29" t="s">
        <v>151</v>
      </c>
      <c r="C49" s="121">
        <f t="shared" si="16"/>
        <v>2774717</v>
      </c>
      <c r="D49" s="215">
        <v>1504721</v>
      </c>
      <c r="E49" s="215">
        <v>1269996</v>
      </c>
      <c r="F49" s="215">
        <v>26200</v>
      </c>
      <c r="G49" s="215"/>
      <c r="H49" s="224">
        <f t="shared" si="17"/>
        <v>2748517</v>
      </c>
      <c r="I49" s="224">
        <f t="shared" si="18"/>
        <v>1676012</v>
      </c>
      <c r="J49" s="215">
        <v>581169</v>
      </c>
      <c r="K49" s="215">
        <v>135121</v>
      </c>
      <c r="L49" s="215"/>
      <c r="M49" s="215">
        <v>939150</v>
      </c>
      <c r="N49" s="215">
        <v>20572</v>
      </c>
      <c r="O49" s="215"/>
      <c r="P49" s="215"/>
      <c r="Q49" s="215"/>
      <c r="R49" s="215">
        <v>1072505</v>
      </c>
      <c r="S49" s="215">
        <f t="shared" si="19"/>
        <v>2032227</v>
      </c>
      <c r="T49" s="225">
        <f t="shared" si="2"/>
        <v>42.73776082748811</v>
      </c>
    </row>
    <row r="50" spans="1:20" s="210" customFormat="1" ht="17.25" customHeight="1">
      <c r="A50" s="141">
        <v>6</v>
      </c>
      <c r="B50" s="29" t="s">
        <v>148</v>
      </c>
      <c r="C50" s="121">
        <f t="shared" si="16"/>
        <v>11101603</v>
      </c>
      <c r="D50" s="215">
        <v>7227174</v>
      </c>
      <c r="E50" s="215">
        <v>3874429</v>
      </c>
      <c r="F50" s="215"/>
      <c r="G50" s="222"/>
      <c r="H50" s="224">
        <f t="shared" si="17"/>
        <v>11101603</v>
      </c>
      <c r="I50" s="224">
        <f t="shared" si="18"/>
        <v>9240639</v>
      </c>
      <c r="J50" s="215">
        <v>1454665</v>
      </c>
      <c r="K50" s="215">
        <v>44350</v>
      </c>
      <c r="L50" s="215"/>
      <c r="M50" s="215">
        <v>7741614</v>
      </c>
      <c r="N50" s="215">
        <v>10</v>
      </c>
      <c r="O50" s="215"/>
      <c r="P50" s="215"/>
      <c r="Q50" s="215"/>
      <c r="R50" s="215">
        <v>1860964</v>
      </c>
      <c r="S50" s="226">
        <f t="shared" si="19"/>
        <v>9602588</v>
      </c>
      <c r="T50" s="225">
        <f t="shared" si="2"/>
        <v>16.22198421559375</v>
      </c>
    </row>
    <row r="51" spans="1:20" s="188" customFormat="1" ht="17.25" customHeight="1">
      <c r="A51" s="113" t="s">
        <v>51</v>
      </c>
      <c r="B51" s="143" t="s">
        <v>98</v>
      </c>
      <c r="C51" s="218">
        <f t="shared" si="9"/>
        <v>7370424</v>
      </c>
      <c r="D51" s="208">
        <f>+SUM(D52:D53)</f>
        <v>5396209</v>
      </c>
      <c r="E51" s="208">
        <f aca="true" t="shared" si="20" ref="E51:S51">+SUM(E52:E53)</f>
        <v>1974215</v>
      </c>
      <c r="F51" s="208">
        <f t="shared" si="20"/>
        <v>600</v>
      </c>
      <c r="G51" s="208">
        <f t="shared" si="20"/>
        <v>0</v>
      </c>
      <c r="H51" s="208">
        <f t="shared" si="20"/>
        <v>7369824</v>
      </c>
      <c r="I51" s="208">
        <f t="shared" si="20"/>
        <v>6269541</v>
      </c>
      <c r="J51" s="208">
        <f t="shared" si="20"/>
        <v>647914</v>
      </c>
      <c r="K51" s="208">
        <f t="shared" si="20"/>
        <v>554673</v>
      </c>
      <c r="L51" s="208">
        <f t="shared" si="20"/>
        <v>0</v>
      </c>
      <c r="M51" s="208">
        <f t="shared" si="20"/>
        <v>4924598</v>
      </c>
      <c r="N51" s="208">
        <f t="shared" si="20"/>
        <v>0</v>
      </c>
      <c r="O51" s="208">
        <f t="shared" si="20"/>
        <v>0</v>
      </c>
      <c r="P51" s="208">
        <f t="shared" si="20"/>
        <v>0</v>
      </c>
      <c r="Q51" s="208">
        <f t="shared" si="20"/>
        <v>142356</v>
      </c>
      <c r="R51" s="208">
        <f t="shared" si="20"/>
        <v>1100283</v>
      </c>
      <c r="S51" s="208">
        <f t="shared" si="20"/>
        <v>6167237</v>
      </c>
      <c r="T51" s="209">
        <f t="shared" si="2"/>
        <v>19.18142013905005</v>
      </c>
    </row>
    <row r="52" spans="1:20" s="188" customFormat="1" ht="17.25" customHeight="1">
      <c r="A52" s="141">
        <v>1</v>
      </c>
      <c r="B52" s="28" t="s">
        <v>135</v>
      </c>
      <c r="C52" s="145">
        <f t="shared" si="9"/>
        <v>1472941</v>
      </c>
      <c r="D52" s="211">
        <v>1237625</v>
      </c>
      <c r="E52" s="211">
        <v>235316</v>
      </c>
      <c r="F52" s="211">
        <v>600</v>
      </c>
      <c r="G52" s="211"/>
      <c r="H52" s="224">
        <f aca="true" t="shared" si="21" ref="H52:H59">+I52+R52</f>
        <v>1472341</v>
      </c>
      <c r="I52" s="224">
        <f aca="true" t="shared" si="22" ref="I52:I59">+J52+K52+M52+N52+O52+P52+Q52+L52</f>
        <v>1331855</v>
      </c>
      <c r="J52" s="211">
        <v>322943</v>
      </c>
      <c r="K52" s="211">
        <v>26444</v>
      </c>
      <c r="L52" s="211"/>
      <c r="M52" s="211">
        <v>982468</v>
      </c>
      <c r="N52" s="211"/>
      <c r="O52" s="211"/>
      <c r="P52" s="211"/>
      <c r="Q52" s="211"/>
      <c r="R52" s="211">
        <v>140486</v>
      </c>
      <c r="S52" s="213">
        <f>+R52+Q52+P52+O52+N52+M52</f>
        <v>1122954</v>
      </c>
      <c r="T52" s="225">
        <f t="shared" si="2"/>
        <v>26.23311096177887</v>
      </c>
    </row>
    <row r="53" spans="1:20" s="188" customFormat="1" ht="17.25" customHeight="1">
      <c r="A53" s="147">
        <v>2</v>
      </c>
      <c r="B53" s="44" t="s">
        <v>99</v>
      </c>
      <c r="C53" s="137">
        <f t="shared" si="9"/>
        <v>5897483</v>
      </c>
      <c r="D53" s="222">
        <v>4158584</v>
      </c>
      <c r="E53" s="222">
        <v>1738899</v>
      </c>
      <c r="F53" s="222"/>
      <c r="G53" s="222"/>
      <c r="H53" s="224">
        <f t="shared" si="21"/>
        <v>5897483</v>
      </c>
      <c r="I53" s="224">
        <f t="shared" si="22"/>
        <v>4937686</v>
      </c>
      <c r="J53" s="222">
        <v>324971</v>
      </c>
      <c r="K53" s="222">
        <v>528229</v>
      </c>
      <c r="L53" s="222"/>
      <c r="M53" s="222">
        <v>3942130</v>
      </c>
      <c r="N53" s="222"/>
      <c r="O53" s="222"/>
      <c r="P53" s="222"/>
      <c r="Q53" s="222">
        <v>142356</v>
      </c>
      <c r="R53" s="222">
        <v>959797</v>
      </c>
      <c r="S53" s="226">
        <f>+R53+Q53+P53+O53+N53+M53</f>
        <v>5044283</v>
      </c>
      <c r="T53" s="227">
        <f t="shared" si="2"/>
        <v>17.279349071609655</v>
      </c>
    </row>
    <row r="54" spans="1:20" s="188" customFormat="1" ht="17.25" customHeight="1">
      <c r="A54" s="113" t="s">
        <v>122</v>
      </c>
      <c r="B54" s="143" t="s">
        <v>100</v>
      </c>
      <c r="C54" s="218">
        <f t="shared" si="9"/>
        <v>54224609</v>
      </c>
      <c r="D54" s="208">
        <f>+SUM(D55:D59)</f>
        <v>34444637</v>
      </c>
      <c r="E54" s="208">
        <f aca="true" t="shared" si="23" ref="E54:S54">+SUM(E55:E59)</f>
        <v>19779972</v>
      </c>
      <c r="F54" s="208">
        <f t="shared" si="23"/>
        <v>1210424</v>
      </c>
      <c r="G54" s="208">
        <f t="shared" si="23"/>
        <v>0</v>
      </c>
      <c r="H54" s="208">
        <f t="shared" si="23"/>
        <v>53014185</v>
      </c>
      <c r="I54" s="208">
        <f t="shared" si="23"/>
        <v>46344667</v>
      </c>
      <c r="J54" s="208">
        <f t="shared" si="23"/>
        <v>5724927</v>
      </c>
      <c r="K54" s="208">
        <f t="shared" si="23"/>
        <v>2513984</v>
      </c>
      <c r="L54" s="208">
        <f t="shared" si="23"/>
        <v>0</v>
      </c>
      <c r="M54" s="208">
        <f t="shared" si="23"/>
        <v>34776234</v>
      </c>
      <c r="N54" s="208">
        <f t="shared" si="23"/>
        <v>3329522</v>
      </c>
      <c r="O54" s="208">
        <f t="shared" si="23"/>
        <v>0</v>
      </c>
      <c r="P54" s="208">
        <f t="shared" si="23"/>
        <v>0</v>
      </c>
      <c r="Q54" s="208">
        <f t="shared" si="23"/>
        <v>0</v>
      </c>
      <c r="R54" s="208">
        <f t="shared" si="23"/>
        <v>6669518</v>
      </c>
      <c r="S54" s="208">
        <f t="shared" si="23"/>
        <v>44775274</v>
      </c>
      <c r="T54" s="209">
        <f t="shared" si="2"/>
        <v>17.77747372745175</v>
      </c>
    </row>
    <row r="55" spans="1:20" s="188" customFormat="1" ht="17.25" customHeight="1">
      <c r="A55" s="148">
        <v>1</v>
      </c>
      <c r="B55" s="149" t="s">
        <v>101</v>
      </c>
      <c r="C55" s="145">
        <f t="shared" si="9"/>
        <v>3306997</v>
      </c>
      <c r="D55" s="215">
        <v>861081</v>
      </c>
      <c r="E55" s="215">
        <v>2445916</v>
      </c>
      <c r="F55" s="215">
        <v>134557</v>
      </c>
      <c r="G55" s="211"/>
      <c r="H55" s="224">
        <f t="shared" si="21"/>
        <v>3172440</v>
      </c>
      <c r="I55" s="224">
        <f t="shared" si="22"/>
        <v>3172440</v>
      </c>
      <c r="J55" s="215">
        <v>276233</v>
      </c>
      <c r="K55" s="215">
        <v>350000</v>
      </c>
      <c r="L55" s="215"/>
      <c r="M55" s="215">
        <v>2546207</v>
      </c>
      <c r="N55" s="215"/>
      <c r="O55" s="215"/>
      <c r="P55" s="215"/>
      <c r="Q55" s="215"/>
      <c r="R55" s="215">
        <v>0</v>
      </c>
      <c r="S55" s="213">
        <f>+R55+Q55+P55+O55+N55+M55</f>
        <v>2546207</v>
      </c>
      <c r="T55" s="225">
        <f t="shared" si="2"/>
        <v>19.739790193037535</v>
      </c>
    </row>
    <row r="56" spans="1:20" s="210" customFormat="1" ht="17.25" customHeight="1">
      <c r="A56" s="141">
        <v>2</v>
      </c>
      <c r="B56" s="29" t="s">
        <v>102</v>
      </c>
      <c r="C56" s="121">
        <f t="shared" si="9"/>
        <v>13261224</v>
      </c>
      <c r="D56" s="215">
        <v>9572695</v>
      </c>
      <c r="E56" s="215">
        <v>3688529</v>
      </c>
      <c r="F56" s="215"/>
      <c r="G56" s="215"/>
      <c r="H56" s="224">
        <f t="shared" si="21"/>
        <v>13261224</v>
      </c>
      <c r="I56" s="224">
        <f t="shared" si="22"/>
        <v>11363436</v>
      </c>
      <c r="J56" s="215">
        <v>556347</v>
      </c>
      <c r="K56" s="215">
        <v>712716</v>
      </c>
      <c r="L56" s="215"/>
      <c r="M56" s="215">
        <v>7483839</v>
      </c>
      <c r="N56" s="215">
        <v>2610534</v>
      </c>
      <c r="O56" s="215"/>
      <c r="P56" s="215"/>
      <c r="Q56" s="215"/>
      <c r="R56" s="215">
        <v>1897788</v>
      </c>
      <c r="S56" s="215">
        <f>+R56+Q56+P56+O56+N56+M56</f>
        <v>11992161</v>
      </c>
      <c r="T56" s="214">
        <f t="shared" si="2"/>
        <v>11.167951313317555</v>
      </c>
    </row>
    <row r="57" spans="1:20" s="188" customFormat="1" ht="17.25" customHeight="1">
      <c r="A57" s="141">
        <v>3</v>
      </c>
      <c r="B57" s="29" t="s">
        <v>103</v>
      </c>
      <c r="C57" s="121">
        <f t="shared" si="9"/>
        <v>13939135</v>
      </c>
      <c r="D57" s="215">
        <v>10289063</v>
      </c>
      <c r="E57" s="215">
        <v>3650072</v>
      </c>
      <c r="F57" s="215">
        <v>877667</v>
      </c>
      <c r="G57" s="215"/>
      <c r="H57" s="224">
        <f t="shared" si="21"/>
        <v>13061468</v>
      </c>
      <c r="I57" s="224">
        <f t="shared" si="22"/>
        <v>10739004</v>
      </c>
      <c r="J57" s="215">
        <v>1562197</v>
      </c>
      <c r="K57" s="215">
        <v>287506</v>
      </c>
      <c r="L57" s="215">
        <v>0</v>
      </c>
      <c r="M57" s="215">
        <v>8889301</v>
      </c>
      <c r="N57" s="215"/>
      <c r="O57" s="215"/>
      <c r="P57" s="215"/>
      <c r="Q57" s="215"/>
      <c r="R57" s="215">
        <v>2322464</v>
      </c>
      <c r="S57" s="215">
        <f>+R57+Q57+P57+O57+N57+M57</f>
        <v>11211765</v>
      </c>
      <c r="T57" s="214">
        <f t="shared" si="2"/>
        <v>17.224157845550668</v>
      </c>
    </row>
    <row r="58" spans="1:20" s="188" customFormat="1" ht="17.25" customHeight="1">
      <c r="A58" s="141">
        <v>4</v>
      </c>
      <c r="B58" s="29" t="s">
        <v>104</v>
      </c>
      <c r="C58" s="121">
        <f t="shared" si="9"/>
        <v>19721167</v>
      </c>
      <c r="D58" s="215">
        <v>12167960</v>
      </c>
      <c r="E58" s="215">
        <v>7553207</v>
      </c>
      <c r="F58" s="215">
        <v>198200</v>
      </c>
      <c r="G58" s="215"/>
      <c r="H58" s="224">
        <f t="shared" si="21"/>
        <v>19522967</v>
      </c>
      <c r="I58" s="224">
        <f t="shared" si="22"/>
        <v>17820377</v>
      </c>
      <c r="J58" s="215">
        <v>1548603</v>
      </c>
      <c r="K58" s="215">
        <v>938440</v>
      </c>
      <c r="L58" s="215"/>
      <c r="M58" s="215">
        <v>14614346</v>
      </c>
      <c r="N58" s="215">
        <v>718988</v>
      </c>
      <c r="O58" s="215"/>
      <c r="P58" s="215"/>
      <c r="Q58" s="215"/>
      <c r="R58" s="215">
        <v>1702590</v>
      </c>
      <c r="S58" s="215">
        <f>+R58+Q58+P58+O58+N58+M58</f>
        <v>17035924</v>
      </c>
      <c r="T58" s="214">
        <f t="shared" si="2"/>
        <v>13.956175001235946</v>
      </c>
    </row>
    <row r="59" spans="1:20" s="188" customFormat="1" ht="17.25" customHeight="1">
      <c r="A59" s="147">
        <v>5</v>
      </c>
      <c r="B59" s="31" t="s">
        <v>92</v>
      </c>
      <c r="C59" s="137">
        <f t="shared" si="9"/>
        <v>3996086</v>
      </c>
      <c r="D59" s="215">
        <v>1553838</v>
      </c>
      <c r="E59" s="215">
        <v>2442248</v>
      </c>
      <c r="F59" s="215">
        <v>0</v>
      </c>
      <c r="G59" s="222"/>
      <c r="H59" s="224">
        <f t="shared" si="21"/>
        <v>3996086</v>
      </c>
      <c r="I59" s="224">
        <f t="shared" si="22"/>
        <v>3249410</v>
      </c>
      <c r="J59" s="215">
        <v>1781547</v>
      </c>
      <c r="K59" s="215">
        <v>225322</v>
      </c>
      <c r="L59" s="215"/>
      <c r="M59" s="215">
        <v>1242541</v>
      </c>
      <c r="N59" s="215">
        <v>0</v>
      </c>
      <c r="O59" s="215">
        <v>0</v>
      </c>
      <c r="P59" s="215"/>
      <c r="Q59" s="215"/>
      <c r="R59" s="215">
        <v>746676</v>
      </c>
      <c r="S59" s="226">
        <f>+R59+Q59+P59+O59+N59+M59</f>
        <v>1989217</v>
      </c>
      <c r="T59" s="227">
        <f t="shared" si="2"/>
        <v>61.76102738651017</v>
      </c>
    </row>
    <row r="60" spans="1:20" s="188" customFormat="1" ht="17.25" customHeight="1">
      <c r="A60" s="113" t="s">
        <v>123</v>
      </c>
      <c r="B60" s="143" t="s">
        <v>105</v>
      </c>
      <c r="C60" s="116">
        <f>D60+E60</f>
        <v>29170815</v>
      </c>
      <c r="D60" s="208">
        <f>+SUM(D61:D66)</f>
        <v>12758631</v>
      </c>
      <c r="E60" s="208">
        <f aca="true" t="shared" si="24" ref="E60:S60">+SUM(E61:E66)</f>
        <v>16412184</v>
      </c>
      <c r="F60" s="208">
        <f t="shared" si="24"/>
        <v>19083</v>
      </c>
      <c r="G60" s="208">
        <f t="shared" si="24"/>
        <v>0</v>
      </c>
      <c r="H60" s="208">
        <f t="shared" si="24"/>
        <v>29151732</v>
      </c>
      <c r="I60" s="208">
        <f t="shared" si="24"/>
        <v>23275589</v>
      </c>
      <c r="J60" s="208">
        <f t="shared" si="24"/>
        <v>7296044</v>
      </c>
      <c r="K60" s="208">
        <f t="shared" si="24"/>
        <v>1020161</v>
      </c>
      <c r="L60" s="208">
        <f t="shared" si="24"/>
        <v>0</v>
      </c>
      <c r="M60" s="208">
        <f t="shared" si="24"/>
        <v>13642593</v>
      </c>
      <c r="N60" s="208">
        <f t="shared" si="24"/>
        <v>1316791</v>
      </c>
      <c r="O60" s="208">
        <f t="shared" si="24"/>
        <v>0</v>
      </c>
      <c r="P60" s="208">
        <f t="shared" si="24"/>
        <v>0</v>
      </c>
      <c r="Q60" s="208">
        <f t="shared" si="24"/>
        <v>0</v>
      </c>
      <c r="R60" s="208">
        <f t="shared" si="24"/>
        <v>5876143</v>
      </c>
      <c r="S60" s="208">
        <f t="shared" si="24"/>
        <v>20835527</v>
      </c>
      <c r="T60" s="209">
        <f t="shared" si="2"/>
        <v>35.729299911594076</v>
      </c>
    </row>
    <row r="61" spans="1:20" s="188" customFormat="1" ht="17.25" customHeight="1">
      <c r="A61" s="219">
        <v>1</v>
      </c>
      <c r="B61" s="150" t="s">
        <v>82</v>
      </c>
      <c r="C61" s="140">
        <f t="shared" si="9"/>
        <v>4458963</v>
      </c>
      <c r="D61" s="220">
        <v>2118453</v>
      </c>
      <c r="E61" s="220">
        <v>2340510</v>
      </c>
      <c r="F61" s="220"/>
      <c r="G61" s="220"/>
      <c r="H61" s="216">
        <f aca="true" t="shared" si="25" ref="H61:H66">+I61+R61</f>
        <v>4458963</v>
      </c>
      <c r="I61" s="216">
        <f aca="true" t="shared" si="26" ref="I61:I66">+J61+K61+M61+N61+O61+P61+Q61+L61</f>
        <v>3511417</v>
      </c>
      <c r="J61" s="220">
        <v>619105</v>
      </c>
      <c r="K61" s="220"/>
      <c r="L61" s="220">
        <v>0</v>
      </c>
      <c r="M61" s="220">
        <v>1815983</v>
      </c>
      <c r="N61" s="220">
        <v>1076329</v>
      </c>
      <c r="O61" s="220">
        <v>0</v>
      </c>
      <c r="P61" s="220">
        <v>0</v>
      </c>
      <c r="Q61" s="220">
        <v>0</v>
      </c>
      <c r="R61" s="220">
        <v>947546</v>
      </c>
      <c r="S61" s="215">
        <f>+R61+Q61+P61+O61+N61+M61</f>
        <v>3839858</v>
      </c>
      <c r="T61" s="225">
        <f t="shared" si="2"/>
        <v>17.631201307050688</v>
      </c>
    </row>
    <row r="62" spans="1:20" s="210" customFormat="1" ht="17.25" customHeight="1">
      <c r="A62" s="141">
        <v>2</v>
      </c>
      <c r="B62" s="228" t="s">
        <v>106</v>
      </c>
      <c r="C62" s="121">
        <f t="shared" si="9"/>
        <v>1188212</v>
      </c>
      <c r="D62" s="215">
        <v>98421</v>
      </c>
      <c r="E62" s="215">
        <v>1089791</v>
      </c>
      <c r="F62" s="215">
        <v>19083</v>
      </c>
      <c r="G62" s="215"/>
      <c r="H62" s="216">
        <f t="shared" si="25"/>
        <v>1169129</v>
      </c>
      <c r="I62" s="216">
        <f t="shared" si="26"/>
        <v>1169129</v>
      </c>
      <c r="J62" s="215">
        <v>1141873</v>
      </c>
      <c r="K62" s="215">
        <v>27256</v>
      </c>
      <c r="L62" s="215"/>
      <c r="M62" s="215"/>
      <c r="N62" s="215"/>
      <c r="O62" s="215"/>
      <c r="P62" s="215"/>
      <c r="Q62" s="215"/>
      <c r="R62" s="215"/>
      <c r="S62" s="215">
        <f>+R62+Q62+P62+O62+N62+M62</f>
        <v>0</v>
      </c>
      <c r="T62" s="214">
        <f t="shared" si="2"/>
        <v>100</v>
      </c>
    </row>
    <row r="63" spans="1:20" s="188" customFormat="1" ht="17.25" customHeight="1">
      <c r="A63" s="141">
        <v>3</v>
      </c>
      <c r="B63" s="28" t="s">
        <v>136</v>
      </c>
      <c r="C63" s="121">
        <f t="shared" si="9"/>
        <v>8101788</v>
      </c>
      <c r="D63" s="215">
        <v>3689941</v>
      </c>
      <c r="E63" s="215">
        <v>4411847</v>
      </c>
      <c r="F63" s="215">
        <v>0</v>
      </c>
      <c r="G63" s="215"/>
      <c r="H63" s="216">
        <f t="shared" si="25"/>
        <v>8101788</v>
      </c>
      <c r="I63" s="216">
        <f t="shared" si="26"/>
        <v>5896916</v>
      </c>
      <c r="J63" s="215">
        <v>1173330</v>
      </c>
      <c r="K63" s="215">
        <v>314792</v>
      </c>
      <c r="L63" s="215">
        <v>0</v>
      </c>
      <c r="M63" s="215">
        <v>4408794</v>
      </c>
      <c r="N63" s="215">
        <v>0</v>
      </c>
      <c r="O63" s="215">
        <v>0</v>
      </c>
      <c r="P63" s="215">
        <v>0</v>
      </c>
      <c r="Q63" s="215">
        <v>0</v>
      </c>
      <c r="R63" s="215">
        <v>2204872</v>
      </c>
      <c r="S63" s="215">
        <f aca="true" t="shared" si="27" ref="S63:S91">+R63+Q63+P63+O63+N63+M63</f>
        <v>6613666</v>
      </c>
      <c r="T63" s="214">
        <f t="shared" si="2"/>
        <v>25.235597725997792</v>
      </c>
    </row>
    <row r="64" spans="1:20" s="188" customFormat="1" ht="17.25" customHeight="1">
      <c r="A64" s="141">
        <v>4</v>
      </c>
      <c r="B64" s="29" t="s">
        <v>107</v>
      </c>
      <c r="C64" s="121">
        <f t="shared" si="9"/>
        <v>5372839</v>
      </c>
      <c r="D64" s="215">
        <v>3032683</v>
      </c>
      <c r="E64" s="215">
        <v>2340156</v>
      </c>
      <c r="F64" s="215">
        <v>0</v>
      </c>
      <c r="G64" s="215"/>
      <c r="H64" s="216">
        <f t="shared" si="25"/>
        <v>5372839</v>
      </c>
      <c r="I64" s="216">
        <f t="shared" si="26"/>
        <v>3762578</v>
      </c>
      <c r="J64" s="215">
        <v>1190249</v>
      </c>
      <c r="K64" s="215">
        <v>462125</v>
      </c>
      <c r="L64" s="215">
        <v>0</v>
      </c>
      <c r="M64" s="215">
        <v>2110204</v>
      </c>
      <c r="N64" s="215">
        <v>0</v>
      </c>
      <c r="O64" s="215">
        <v>0</v>
      </c>
      <c r="P64" s="215">
        <v>0</v>
      </c>
      <c r="Q64" s="215">
        <v>0</v>
      </c>
      <c r="R64" s="215">
        <v>1610261</v>
      </c>
      <c r="S64" s="215">
        <f t="shared" si="27"/>
        <v>3720465</v>
      </c>
      <c r="T64" s="214">
        <f t="shared" si="2"/>
        <v>43.91600652531323</v>
      </c>
    </row>
    <row r="65" spans="1:20" s="188" customFormat="1" ht="17.25" customHeight="1">
      <c r="A65" s="141">
        <v>5</v>
      </c>
      <c r="B65" s="30" t="s">
        <v>96</v>
      </c>
      <c r="C65" s="121">
        <f t="shared" si="9"/>
        <v>8901102</v>
      </c>
      <c r="D65" s="215">
        <v>3678950</v>
      </c>
      <c r="E65" s="215">
        <v>5222152</v>
      </c>
      <c r="F65" s="215">
        <v>0</v>
      </c>
      <c r="G65" s="215"/>
      <c r="H65" s="216">
        <f t="shared" si="25"/>
        <v>8901102</v>
      </c>
      <c r="I65" s="216">
        <f t="shared" si="26"/>
        <v>7787638</v>
      </c>
      <c r="J65" s="215">
        <v>2162325</v>
      </c>
      <c r="K65" s="215">
        <v>77239</v>
      </c>
      <c r="L65" s="215">
        <v>0</v>
      </c>
      <c r="M65" s="215">
        <v>5307612</v>
      </c>
      <c r="N65" s="215">
        <v>240462</v>
      </c>
      <c r="O65" s="215">
        <v>0</v>
      </c>
      <c r="P65" s="215">
        <v>0</v>
      </c>
      <c r="Q65" s="215">
        <v>0</v>
      </c>
      <c r="R65" s="215">
        <v>1113464</v>
      </c>
      <c r="S65" s="215">
        <f t="shared" si="27"/>
        <v>6661538</v>
      </c>
      <c r="T65" s="214">
        <f t="shared" si="2"/>
        <v>28.757936616981937</v>
      </c>
    </row>
    <row r="66" spans="1:20" s="188" customFormat="1" ht="17.25" customHeight="1">
      <c r="A66" s="147">
        <v>6</v>
      </c>
      <c r="B66" s="31" t="s">
        <v>108</v>
      </c>
      <c r="C66" s="137">
        <f t="shared" si="9"/>
        <v>1147911</v>
      </c>
      <c r="D66" s="215">
        <v>140183</v>
      </c>
      <c r="E66" s="215">
        <v>1007728</v>
      </c>
      <c r="F66" s="215">
        <v>0</v>
      </c>
      <c r="G66" s="222"/>
      <c r="H66" s="229">
        <f t="shared" si="25"/>
        <v>1147911</v>
      </c>
      <c r="I66" s="229">
        <f t="shared" si="26"/>
        <v>1147911</v>
      </c>
      <c r="J66" s="215">
        <v>1009162</v>
      </c>
      <c r="K66" s="215">
        <v>138749</v>
      </c>
      <c r="L66" s="215">
        <v>0</v>
      </c>
      <c r="M66" s="215"/>
      <c r="N66" s="215"/>
      <c r="O66" s="215">
        <v>0</v>
      </c>
      <c r="P66" s="215">
        <v>0</v>
      </c>
      <c r="Q66" s="215">
        <v>0</v>
      </c>
      <c r="R66" s="215"/>
      <c r="S66" s="226">
        <f t="shared" si="27"/>
        <v>0</v>
      </c>
      <c r="T66" s="227">
        <f t="shared" si="2"/>
        <v>100</v>
      </c>
    </row>
    <row r="67" spans="1:20" s="210" customFormat="1" ht="17.25" customHeight="1">
      <c r="A67" s="113" t="s">
        <v>124</v>
      </c>
      <c r="B67" s="143" t="s">
        <v>109</v>
      </c>
      <c r="C67" s="218">
        <f t="shared" si="9"/>
        <v>19269088</v>
      </c>
      <c r="D67" s="208">
        <f>+SUM(D68:D71)</f>
        <v>15782657</v>
      </c>
      <c r="E67" s="208">
        <f aca="true" t="shared" si="28" ref="E67:R67">+SUM(E68:E71)</f>
        <v>3486431</v>
      </c>
      <c r="F67" s="208">
        <f t="shared" si="28"/>
        <v>20876</v>
      </c>
      <c r="G67" s="208">
        <f t="shared" si="28"/>
        <v>0</v>
      </c>
      <c r="H67" s="208">
        <f t="shared" si="28"/>
        <v>19248212</v>
      </c>
      <c r="I67" s="208">
        <f t="shared" si="28"/>
        <v>15377079</v>
      </c>
      <c r="J67" s="208">
        <f t="shared" si="28"/>
        <v>4443507</v>
      </c>
      <c r="K67" s="208">
        <f t="shared" si="28"/>
        <v>1658882</v>
      </c>
      <c r="L67" s="208">
        <f t="shared" si="28"/>
        <v>0</v>
      </c>
      <c r="M67" s="208">
        <f t="shared" si="28"/>
        <v>8507390</v>
      </c>
      <c r="N67" s="208">
        <f t="shared" si="28"/>
        <v>760700</v>
      </c>
      <c r="O67" s="208">
        <f t="shared" si="28"/>
        <v>0</v>
      </c>
      <c r="P67" s="208">
        <f t="shared" si="28"/>
        <v>0</v>
      </c>
      <c r="Q67" s="208">
        <f t="shared" si="28"/>
        <v>6600</v>
      </c>
      <c r="R67" s="208">
        <f t="shared" si="28"/>
        <v>3871133</v>
      </c>
      <c r="S67" s="230">
        <f t="shared" si="27"/>
        <v>13145823</v>
      </c>
      <c r="T67" s="209">
        <f t="shared" si="2"/>
        <v>39.684968777230054</v>
      </c>
    </row>
    <row r="68" spans="1:20" s="188" customFormat="1" ht="17.25" customHeight="1">
      <c r="A68" s="148">
        <v>1</v>
      </c>
      <c r="B68" s="27" t="s">
        <v>137</v>
      </c>
      <c r="C68" s="145">
        <f t="shared" si="9"/>
        <v>406331</v>
      </c>
      <c r="D68" s="211">
        <v>167128</v>
      </c>
      <c r="E68" s="211">
        <v>239203</v>
      </c>
      <c r="F68" s="211">
        <v>1950</v>
      </c>
      <c r="G68" s="211"/>
      <c r="H68" s="231">
        <f aca="true" t="shared" si="29" ref="H68:H78">+I68+R68</f>
        <v>404381</v>
      </c>
      <c r="I68" s="231">
        <f aca="true" t="shared" si="30" ref="I68:I78">+J68+K68+M68+N68+O68+P68+Q68+L68</f>
        <v>298673</v>
      </c>
      <c r="J68" s="211">
        <v>161370</v>
      </c>
      <c r="K68" s="211">
        <v>34700</v>
      </c>
      <c r="L68" s="211">
        <v>0</v>
      </c>
      <c r="M68" s="211">
        <v>102603</v>
      </c>
      <c r="N68" s="211">
        <v>0</v>
      </c>
      <c r="O68" s="211">
        <v>0</v>
      </c>
      <c r="P68" s="211">
        <v>0</v>
      </c>
      <c r="Q68" s="211">
        <v>0</v>
      </c>
      <c r="R68" s="211">
        <v>105708</v>
      </c>
      <c r="S68" s="213">
        <f t="shared" si="27"/>
        <v>208311</v>
      </c>
      <c r="T68" s="225">
        <f t="shared" si="2"/>
        <v>65.64704543095627</v>
      </c>
    </row>
    <row r="69" spans="1:20" s="188" customFormat="1" ht="17.25" customHeight="1">
      <c r="A69" s="141">
        <v>2</v>
      </c>
      <c r="B69" s="28" t="s">
        <v>138</v>
      </c>
      <c r="C69" s="121">
        <f t="shared" si="9"/>
        <v>5856732</v>
      </c>
      <c r="D69" s="215">
        <v>4505323</v>
      </c>
      <c r="E69" s="215">
        <v>1351409</v>
      </c>
      <c r="F69" s="215">
        <v>16400</v>
      </c>
      <c r="G69" s="215"/>
      <c r="H69" s="216">
        <f t="shared" si="29"/>
        <v>5840332</v>
      </c>
      <c r="I69" s="216">
        <f t="shared" si="30"/>
        <v>4241806</v>
      </c>
      <c r="J69" s="215">
        <v>1161959</v>
      </c>
      <c r="K69" s="215">
        <v>1224799</v>
      </c>
      <c r="L69" s="215">
        <v>0</v>
      </c>
      <c r="M69" s="215">
        <v>1094348</v>
      </c>
      <c r="N69" s="215">
        <v>760700</v>
      </c>
      <c r="O69" s="215">
        <v>0</v>
      </c>
      <c r="P69" s="215">
        <v>0</v>
      </c>
      <c r="Q69" s="215">
        <v>0</v>
      </c>
      <c r="R69" s="215">
        <v>1598526</v>
      </c>
      <c r="S69" s="215">
        <f t="shared" si="27"/>
        <v>3453574</v>
      </c>
      <c r="T69" s="214">
        <f t="shared" si="2"/>
        <v>56.267495496022214</v>
      </c>
    </row>
    <row r="70" spans="1:20" s="188" customFormat="1" ht="17.25" customHeight="1">
      <c r="A70" s="141">
        <v>3</v>
      </c>
      <c r="B70" s="28" t="s">
        <v>48</v>
      </c>
      <c r="C70" s="121">
        <f t="shared" si="9"/>
        <v>5766525</v>
      </c>
      <c r="D70" s="215">
        <v>5210876</v>
      </c>
      <c r="E70" s="215">
        <v>555649</v>
      </c>
      <c r="F70" s="215">
        <v>2526</v>
      </c>
      <c r="G70" s="215"/>
      <c r="H70" s="216">
        <f>+I70+R70</f>
        <v>5763999</v>
      </c>
      <c r="I70" s="216">
        <f>+J70+K70+M70+N70+O70+P70+Q70+L70</f>
        <v>5480111</v>
      </c>
      <c r="J70" s="215">
        <v>298812</v>
      </c>
      <c r="K70" s="215">
        <v>145357</v>
      </c>
      <c r="L70" s="215">
        <v>0</v>
      </c>
      <c r="M70" s="215">
        <v>5029742</v>
      </c>
      <c r="N70" s="215">
        <v>0</v>
      </c>
      <c r="O70" s="215">
        <v>0</v>
      </c>
      <c r="P70" s="215">
        <v>0</v>
      </c>
      <c r="Q70" s="215">
        <v>6200</v>
      </c>
      <c r="R70" s="215">
        <v>283888</v>
      </c>
      <c r="S70" s="215">
        <f t="shared" si="27"/>
        <v>5319830</v>
      </c>
      <c r="T70" s="214">
        <f t="shared" si="2"/>
        <v>8.105109549788317</v>
      </c>
    </row>
    <row r="71" spans="1:20" s="188" customFormat="1" ht="17.25" customHeight="1">
      <c r="A71" s="147">
        <v>4</v>
      </c>
      <c r="B71" s="28" t="s">
        <v>49</v>
      </c>
      <c r="C71" s="137">
        <f t="shared" si="9"/>
        <v>7239500</v>
      </c>
      <c r="D71" s="222">
        <v>5899330</v>
      </c>
      <c r="E71" s="222">
        <v>1340170</v>
      </c>
      <c r="F71" s="222">
        <v>0</v>
      </c>
      <c r="G71" s="222"/>
      <c r="H71" s="229">
        <f t="shared" si="29"/>
        <v>7239500</v>
      </c>
      <c r="I71" s="229">
        <f t="shared" si="30"/>
        <v>5356489</v>
      </c>
      <c r="J71" s="222">
        <v>2821366</v>
      </c>
      <c r="K71" s="222">
        <v>254026</v>
      </c>
      <c r="L71" s="222">
        <v>0</v>
      </c>
      <c r="M71" s="222">
        <v>2280697</v>
      </c>
      <c r="N71" s="222">
        <v>0</v>
      </c>
      <c r="O71" s="222">
        <v>0</v>
      </c>
      <c r="P71" s="222">
        <v>0</v>
      </c>
      <c r="Q71" s="222">
        <v>400</v>
      </c>
      <c r="R71" s="222">
        <v>1883011</v>
      </c>
      <c r="S71" s="226">
        <f t="shared" si="27"/>
        <v>4164108</v>
      </c>
      <c r="T71" s="227">
        <f t="shared" si="2"/>
        <v>57.414324943073716</v>
      </c>
    </row>
    <row r="72" spans="1:20" s="188" customFormat="1" ht="17.25" customHeight="1">
      <c r="A72" s="113" t="s">
        <v>125</v>
      </c>
      <c r="B72" s="143" t="s">
        <v>110</v>
      </c>
      <c r="C72" s="116">
        <f t="shared" si="9"/>
        <v>527214025</v>
      </c>
      <c r="D72" s="208">
        <f>+SUM(D73:D78)</f>
        <v>520944862</v>
      </c>
      <c r="E72" s="208">
        <f aca="true" t="shared" si="31" ref="E72:R72">+SUM(E73:E78)</f>
        <v>6269163</v>
      </c>
      <c r="F72" s="208">
        <f t="shared" si="31"/>
        <v>228917718</v>
      </c>
      <c r="G72" s="208">
        <f t="shared" si="31"/>
        <v>0</v>
      </c>
      <c r="H72" s="232">
        <f t="shared" si="29"/>
        <v>298296307</v>
      </c>
      <c r="I72" s="232">
        <f t="shared" si="30"/>
        <v>262458546</v>
      </c>
      <c r="J72" s="208">
        <f t="shared" si="31"/>
        <v>17378534</v>
      </c>
      <c r="K72" s="208">
        <f t="shared" si="31"/>
        <v>1301396</v>
      </c>
      <c r="L72" s="208">
        <f t="shared" si="31"/>
        <v>8200</v>
      </c>
      <c r="M72" s="208">
        <f t="shared" si="31"/>
        <v>242128269</v>
      </c>
      <c r="N72" s="208">
        <f t="shared" si="31"/>
        <v>1642147</v>
      </c>
      <c r="O72" s="208">
        <f t="shared" si="31"/>
        <v>0</v>
      </c>
      <c r="P72" s="208">
        <f t="shared" si="31"/>
        <v>0</v>
      </c>
      <c r="Q72" s="208">
        <f t="shared" si="31"/>
        <v>0</v>
      </c>
      <c r="R72" s="208">
        <f t="shared" si="31"/>
        <v>35837761</v>
      </c>
      <c r="S72" s="230">
        <f t="shared" si="27"/>
        <v>279608177</v>
      </c>
      <c r="T72" s="209">
        <f t="shared" si="2"/>
        <v>7.120412074522428</v>
      </c>
    </row>
    <row r="73" spans="1:20" s="210" customFormat="1" ht="17.25" customHeight="1">
      <c r="A73" s="132">
        <v>1</v>
      </c>
      <c r="B73" s="150" t="s">
        <v>111</v>
      </c>
      <c r="C73" s="140">
        <f t="shared" si="9"/>
        <v>478712476</v>
      </c>
      <c r="D73" s="211">
        <v>478634369</v>
      </c>
      <c r="E73" s="211">
        <v>78107</v>
      </c>
      <c r="F73" s="211">
        <v>228901678</v>
      </c>
      <c r="G73" s="211"/>
      <c r="H73" s="224">
        <f t="shared" si="29"/>
        <v>249810798</v>
      </c>
      <c r="I73" s="224">
        <f t="shared" si="30"/>
        <v>218136516</v>
      </c>
      <c r="J73" s="211">
        <v>15821092</v>
      </c>
      <c r="K73" s="211">
        <v>0</v>
      </c>
      <c r="L73" s="211">
        <v>0</v>
      </c>
      <c r="M73" s="211">
        <v>202315424</v>
      </c>
      <c r="N73" s="211">
        <v>0</v>
      </c>
      <c r="O73" s="211">
        <v>0</v>
      </c>
      <c r="P73" s="211">
        <v>0</v>
      </c>
      <c r="Q73" s="211">
        <v>0</v>
      </c>
      <c r="R73" s="211">
        <v>31674282</v>
      </c>
      <c r="S73" s="213">
        <f t="shared" si="27"/>
        <v>233989706</v>
      </c>
      <c r="T73" s="225">
        <f t="shared" si="2"/>
        <v>7.252839776720372</v>
      </c>
    </row>
    <row r="74" spans="1:20" s="188" customFormat="1" ht="17.25" customHeight="1">
      <c r="A74" s="134">
        <v>2</v>
      </c>
      <c r="B74" s="29" t="s">
        <v>112</v>
      </c>
      <c r="C74" s="121">
        <f t="shared" si="9"/>
        <v>7905662</v>
      </c>
      <c r="D74" s="215">
        <v>6190621</v>
      </c>
      <c r="E74" s="215">
        <v>1715041</v>
      </c>
      <c r="F74" s="215">
        <v>0</v>
      </c>
      <c r="G74" s="215"/>
      <c r="H74" s="216">
        <f t="shared" si="29"/>
        <v>7905662</v>
      </c>
      <c r="I74" s="216">
        <f t="shared" si="30"/>
        <v>5426082</v>
      </c>
      <c r="J74" s="215">
        <v>705304</v>
      </c>
      <c r="K74" s="215">
        <v>807892</v>
      </c>
      <c r="L74" s="215">
        <v>0</v>
      </c>
      <c r="M74" s="215">
        <v>2270739</v>
      </c>
      <c r="N74" s="215">
        <v>1642147</v>
      </c>
      <c r="O74" s="215">
        <v>0</v>
      </c>
      <c r="P74" s="215">
        <v>0</v>
      </c>
      <c r="Q74" s="215">
        <v>0</v>
      </c>
      <c r="R74" s="215">
        <v>2479580</v>
      </c>
      <c r="S74" s="215">
        <f t="shared" si="27"/>
        <v>6392466</v>
      </c>
      <c r="T74" s="214">
        <f t="shared" si="2"/>
        <v>27.887451756165866</v>
      </c>
    </row>
    <row r="75" spans="1:20" s="188" customFormat="1" ht="17.25" customHeight="1">
      <c r="A75" s="134">
        <v>3</v>
      </c>
      <c r="B75" s="29" t="s">
        <v>154</v>
      </c>
      <c r="C75" s="121">
        <f t="shared" si="9"/>
        <v>37568778</v>
      </c>
      <c r="D75" s="215">
        <v>34210516</v>
      </c>
      <c r="E75" s="215">
        <v>3358262</v>
      </c>
      <c r="F75" s="215">
        <v>0</v>
      </c>
      <c r="G75" s="215"/>
      <c r="H75" s="216">
        <f t="shared" si="29"/>
        <v>37568778</v>
      </c>
      <c r="I75" s="216">
        <f t="shared" si="30"/>
        <v>36782395</v>
      </c>
      <c r="J75" s="215">
        <v>420390</v>
      </c>
      <c r="K75" s="215">
        <v>23600</v>
      </c>
      <c r="L75" s="215">
        <v>0</v>
      </c>
      <c r="M75" s="215">
        <v>36338405</v>
      </c>
      <c r="N75" s="215">
        <v>0</v>
      </c>
      <c r="O75" s="215">
        <v>0</v>
      </c>
      <c r="P75" s="215">
        <v>0</v>
      </c>
      <c r="Q75" s="215">
        <v>0</v>
      </c>
      <c r="R75" s="215">
        <v>786383</v>
      </c>
      <c r="S75" s="215">
        <f t="shared" si="27"/>
        <v>37124788</v>
      </c>
      <c r="T75" s="214">
        <f t="shared" si="2"/>
        <v>1.2070720245378257</v>
      </c>
    </row>
    <row r="76" spans="1:20" s="188" customFormat="1" ht="17.25" customHeight="1">
      <c r="A76" s="134"/>
      <c r="B76" s="29" t="s">
        <v>128</v>
      </c>
      <c r="C76" s="121">
        <f t="shared" si="9"/>
        <v>2923321</v>
      </c>
      <c r="D76" s="215">
        <v>1869665</v>
      </c>
      <c r="E76" s="215">
        <v>1053656</v>
      </c>
      <c r="F76" s="215">
        <v>16040</v>
      </c>
      <c r="G76" s="215"/>
      <c r="H76" s="216">
        <f t="shared" si="29"/>
        <v>2907281</v>
      </c>
      <c r="I76" s="216">
        <f t="shared" si="30"/>
        <v>2009765</v>
      </c>
      <c r="J76" s="215">
        <v>327960</v>
      </c>
      <c r="K76" s="215">
        <v>469904</v>
      </c>
      <c r="L76" s="215">
        <v>8200</v>
      </c>
      <c r="M76" s="215">
        <v>1203701</v>
      </c>
      <c r="N76" s="215">
        <v>0</v>
      </c>
      <c r="O76" s="215">
        <v>0</v>
      </c>
      <c r="P76" s="215">
        <v>0</v>
      </c>
      <c r="Q76" s="215">
        <v>0</v>
      </c>
      <c r="R76" s="215">
        <v>897516</v>
      </c>
      <c r="S76" s="215">
        <f t="shared" si="27"/>
        <v>2101217</v>
      </c>
      <c r="T76" s="214">
        <f t="shared" si="2"/>
        <v>40.10737573795941</v>
      </c>
    </row>
    <row r="77" spans="1:20" s="188" customFormat="1" ht="17.25" customHeight="1">
      <c r="A77" s="134">
        <v>4</v>
      </c>
      <c r="B77" s="29" t="s">
        <v>148</v>
      </c>
      <c r="C77" s="121">
        <f t="shared" si="9"/>
        <v>46825</v>
      </c>
      <c r="D77" s="215">
        <v>22728</v>
      </c>
      <c r="E77" s="215">
        <v>24097</v>
      </c>
      <c r="F77" s="215">
        <v>0</v>
      </c>
      <c r="G77" s="215"/>
      <c r="H77" s="216">
        <f t="shared" si="29"/>
        <v>46825</v>
      </c>
      <c r="I77" s="216">
        <f t="shared" si="30"/>
        <v>46825</v>
      </c>
      <c r="J77" s="215">
        <v>46825</v>
      </c>
      <c r="K77" s="215">
        <v>0</v>
      </c>
      <c r="L77" s="215">
        <v>0</v>
      </c>
      <c r="M77" s="215">
        <v>0</v>
      </c>
      <c r="N77" s="215">
        <v>0</v>
      </c>
      <c r="O77" s="215">
        <v>0</v>
      </c>
      <c r="P77" s="215">
        <v>0</v>
      </c>
      <c r="Q77" s="215">
        <v>0</v>
      </c>
      <c r="R77" s="215">
        <v>0</v>
      </c>
      <c r="S77" s="215">
        <f t="shared" si="27"/>
        <v>0</v>
      </c>
      <c r="T77" s="214">
        <f t="shared" si="2"/>
        <v>100</v>
      </c>
    </row>
    <row r="78" spans="1:20" s="188" customFormat="1" ht="17.25" customHeight="1">
      <c r="A78" s="156">
        <v>5</v>
      </c>
      <c r="B78" s="31" t="s">
        <v>147</v>
      </c>
      <c r="C78" s="137">
        <f t="shared" si="9"/>
        <v>56963</v>
      </c>
      <c r="D78" s="222">
        <v>16963</v>
      </c>
      <c r="E78" s="222">
        <v>40000</v>
      </c>
      <c r="F78" s="222">
        <v>0</v>
      </c>
      <c r="G78" s="222"/>
      <c r="H78" s="229">
        <f t="shared" si="29"/>
        <v>56963</v>
      </c>
      <c r="I78" s="229">
        <f t="shared" si="30"/>
        <v>56963</v>
      </c>
      <c r="J78" s="222">
        <v>56963</v>
      </c>
      <c r="K78" s="222">
        <v>0</v>
      </c>
      <c r="L78" s="222">
        <v>0</v>
      </c>
      <c r="M78" s="222">
        <v>0</v>
      </c>
      <c r="N78" s="222">
        <v>0</v>
      </c>
      <c r="O78" s="222">
        <v>0</v>
      </c>
      <c r="P78" s="222">
        <v>0</v>
      </c>
      <c r="Q78" s="222">
        <v>0</v>
      </c>
      <c r="R78" s="222">
        <v>0</v>
      </c>
      <c r="S78" s="226">
        <f t="shared" si="27"/>
        <v>0</v>
      </c>
      <c r="T78" s="227">
        <f t="shared" si="2"/>
        <v>100</v>
      </c>
    </row>
    <row r="79" spans="1:20" s="210" customFormat="1" ht="17.25" customHeight="1">
      <c r="A79" s="113" t="s">
        <v>126</v>
      </c>
      <c r="B79" s="143" t="s">
        <v>113</v>
      </c>
      <c r="C79" s="208">
        <f>+SUM(C80:C85)</f>
        <v>53603682</v>
      </c>
      <c r="D79" s="208">
        <f>+SUM(D80:D85)</f>
        <v>29053845</v>
      </c>
      <c r="E79" s="208">
        <f aca="true" t="shared" si="32" ref="E79:R79">+SUM(E80:E85)</f>
        <v>24549837</v>
      </c>
      <c r="F79" s="208">
        <f t="shared" si="32"/>
        <v>22949</v>
      </c>
      <c r="G79" s="208">
        <f t="shared" si="32"/>
        <v>0</v>
      </c>
      <c r="H79" s="208">
        <f t="shared" si="32"/>
        <v>53580733</v>
      </c>
      <c r="I79" s="208">
        <f t="shared" si="32"/>
        <v>47485469</v>
      </c>
      <c r="J79" s="208">
        <f t="shared" si="32"/>
        <v>7444350</v>
      </c>
      <c r="K79" s="208">
        <f t="shared" si="32"/>
        <v>371828</v>
      </c>
      <c r="L79" s="208">
        <f t="shared" si="32"/>
        <v>0</v>
      </c>
      <c r="M79" s="208">
        <f t="shared" si="32"/>
        <v>39539291</v>
      </c>
      <c r="N79" s="208">
        <f t="shared" si="32"/>
        <v>130000</v>
      </c>
      <c r="O79" s="208">
        <f t="shared" si="32"/>
        <v>0</v>
      </c>
      <c r="P79" s="208">
        <f t="shared" si="32"/>
        <v>0</v>
      </c>
      <c r="Q79" s="208">
        <f t="shared" si="32"/>
        <v>0</v>
      </c>
      <c r="R79" s="208">
        <f t="shared" si="32"/>
        <v>6095264</v>
      </c>
      <c r="S79" s="230">
        <f t="shared" si="27"/>
        <v>45764555</v>
      </c>
      <c r="T79" s="209">
        <f t="shared" si="2"/>
        <v>16.460146997811055</v>
      </c>
    </row>
    <row r="80" spans="1:20" s="188" customFormat="1" ht="17.25" customHeight="1">
      <c r="A80" s="148">
        <v>1</v>
      </c>
      <c r="B80" s="34" t="s">
        <v>114</v>
      </c>
      <c r="C80" s="145">
        <f t="shared" si="9"/>
        <v>5789468</v>
      </c>
      <c r="D80" s="211">
        <v>5584770</v>
      </c>
      <c r="E80" s="215">
        <v>204698</v>
      </c>
      <c r="F80" s="215">
        <v>9040</v>
      </c>
      <c r="G80" s="215"/>
      <c r="H80" s="224">
        <f aca="true" t="shared" si="33" ref="H80:H91">+I80+R80</f>
        <v>5780428</v>
      </c>
      <c r="I80" s="224">
        <f aca="true" t="shared" si="34" ref="I80:I85">+J80+K80+L80+M80+N80+O80+P80+Q80</f>
        <v>5766358</v>
      </c>
      <c r="J80" s="215">
        <v>3290595</v>
      </c>
      <c r="K80" s="215">
        <v>1300</v>
      </c>
      <c r="L80" s="215">
        <v>0</v>
      </c>
      <c r="M80" s="215">
        <v>2474463</v>
      </c>
      <c r="N80" s="215">
        <v>0</v>
      </c>
      <c r="O80" s="215">
        <v>0</v>
      </c>
      <c r="P80" s="215">
        <v>0</v>
      </c>
      <c r="Q80" s="215">
        <v>0</v>
      </c>
      <c r="R80" s="211">
        <v>14070</v>
      </c>
      <c r="S80" s="213">
        <f t="shared" si="27"/>
        <v>2488533</v>
      </c>
      <c r="T80" s="225">
        <f t="shared" si="2"/>
        <v>57.08794008280444</v>
      </c>
    </row>
    <row r="81" spans="1:20" s="188" customFormat="1" ht="17.25" customHeight="1">
      <c r="A81" s="141">
        <v>2</v>
      </c>
      <c r="B81" s="29" t="s">
        <v>115</v>
      </c>
      <c r="C81" s="121">
        <f t="shared" si="9"/>
        <v>8996315</v>
      </c>
      <c r="D81" s="215">
        <v>4182113</v>
      </c>
      <c r="E81" s="215">
        <v>4814202</v>
      </c>
      <c r="F81" s="215">
        <v>0</v>
      </c>
      <c r="G81" s="215"/>
      <c r="H81" s="216">
        <f t="shared" si="33"/>
        <v>8996315</v>
      </c>
      <c r="I81" s="216">
        <f t="shared" si="34"/>
        <v>8212399</v>
      </c>
      <c r="J81" s="215">
        <v>1213163</v>
      </c>
      <c r="K81" s="215">
        <v>0</v>
      </c>
      <c r="L81" s="215">
        <v>0</v>
      </c>
      <c r="M81" s="215">
        <v>6999236</v>
      </c>
      <c r="N81" s="215">
        <v>0</v>
      </c>
      <c r="O81" s="215">
        <v>0</v>
      </c>
      <c r="P81" s="215">
        <v>0</v>
      </c>
      <c r="Q81" s="215">
        <v>0</v>
      </c>
      <c r="R81" s="215">
        <v>783916</v>
      </c>
      <c r="S81" s="215">
        <f t="shared" si="27"/>
        <v>7783152</v>
      </c>
      <c r="T81" s="214">
        <f aca="true" t="shared" si="35" ref="T81:T91">+(J81+K81+L81)/I81*100</f>
        <v>14.77233388197529</v>
      </c>
    </row>
    <row r="82" spans="1:20" s="188" customFormat="1" ht="17.25" customHeight="1">
      <c r="A82" s="141">
        <v>3</v>
      </c>
      <c r="B82" s="29" t="s">
        <v>116</v>
      </c>
      <c r="C82" s="121">
        <f t="shared" si="9"/>
        <v>4830513</v>
      </c>
      <c r="D82" s="215">
        <v>4446225</v>
      </c>
      <c r="E82" s="215">
        <v>384288</v>
      </c>
      <c r="F82" s="215">
        <v>3903</v>
      </c>
      <c r="G82" s="215"/>
      <c r="H82" s="216">
        <f t="shared" si="33"/>
        <v>4826610</v>
      </c>
      <c r="I82" s="216">
        <f t="shared" si="34"/>
        <v>2902626</v>
      </c>
      <c r="J82" s="215">
        <v>276860</v>
      </c>
      <c r="K82" s="215">
        <v>234050</v>
      </c>
      <c r="L82" s="215">
        <v>0</v>
      </c>
      <c r="M82" s="215">
        <v>2391716</v>
      </c>
      <c r="N82" s="215">
        <v>0</v>
      </c>
      <c r="O82" s="215">
        <v>0</v>
      </c>
      <c r="P82" s="215">
        <v>0</v>
      </c>
      <c r="Q82" s="215">
        <v>0</v>
      </c>
      <c r="R82" s="215">
        <v>1923984</v>
      </c>
      <c r="S82" s="215">
        <f t="shared" si="27"/>
        <v>4315700</v>
      </c>
      <c r="T82" s="214">
        <f t="shared" si="35"/>
        <v>17.601647611507648</v>
      </c>
    </row>
    <row r="83" spans="1:20" s="188" customFormat="1" ht="17.25" customHeight="1">
      <c r="A83" s="141">
        <v>4</v>
      </c>
      <c r="B83" s="45" t="s">
        <v>117</v>
      </c>
      <c r="C83" s="121">
        <f t="shared" si="9"/>
        <v>11127328</v>
      </c>
      <c r="D83" s="226">
        <v>8987264</v>
      </c>
      <c r="E83" s="215">
        <v>2140064</v>
      </c>
      <c r="F83" s="215">
        <v>0</v>
      </c>
      <c r="G83" s="215"/>
      <c r="H83" s="216">
        <f>+I83+R83</f>
        <v>11127328</v>
      </c>
      <c r="I83" s="216">
        <f t="shared" si="34"/>
        <v>10755164</v>
      </c>
      <c r="J83" s="215">
        <v>1615179</v>
      </c>
      <c r="K83" s="215">
        <v>6000</v>
      </c>
      <c r="L83" s="215">
        <v>0</v>
      </c>
      <c r="M83" s="215">
        <v>9003985</v>
      </c>
      <c r="N83" s="215">
        <v>130000</v>
      </c>
      <c r="O83" s="215">
        <v>0</v>
      </c>
      <c r="P83" s="215">
        <v>0</v>
      </c>
      <c r="Q83" s="215">
        <v>0</v>
      </c>
      <c r="R83" s="226">
        <v>372164</v>
      </c>
      <c r="S83" s="215">
        <f t="shared" si="27"/>
        <v>9506149</v>
      </c>
      <c r="T83" s="214">
        <f t="shared" si="35"/>
        <v>15.073493997860005</v>
      </c>
    </row>
    <row r="84" spans="1:20" s="188" customFormat="1" ht="17.25" customHeight="1">
      <c r="A84" s="141">
        <v>5</v>
      </c>
      <c r="B84" s="45" t="s">
        <v>120</v>
      </c>
      <c r="C84" s="121">
        <f t="shared" si="9"/>
        <v>5328010</v>
      </c>
      <c r="D84" s="226">
        <v>2096887</v>
      </c>
      <c r="E84" s="215">
        <v>3231123</v>
      </c>
      <c r="F84" s="215">
        <v>10006</v>
      </c>
      <c r="G84" s="215"/>
      <c r="H84" s="216">
        <f>+I84+R84</f>
        <v>5318004</v>
      </c>
      <c r="I84" s="216">
        <f t="shared" si="34"/>
        <v>4185735</v>
      </c>
      <c r="J84" s="215">
        <v>524174</v>
      </c>
      <c r="K84" s="215">
        <v>48878</v>
      </c>
      <c r="L84" s="215">
        <v>0</v>
      </c>
      <c r="M84" s="215">
        <v>3612683</v>
      </c>
      <c r="N84" s="215">
        <v>0</v>
      </c>
      <c r="O84" s="215">
        <v>0</v>
      </c>
      <c r="P84" s="215">
        <v>0</v>
      </c>
      <c r="Q84" s="215">
        <v>0</v>
      </c>
      <c r="R84" s="226">
        <v>1132269</v>
      </c>
      <c r="S84" s="215">
        <f t="shared" si="27"/>
        <v>4744952</v>
      </c>
      <c r="T84" s="214">
        <f t="shared" si="35"/>
        <v>13.690594363952806</v>
      </c>
    </row>
    <row r="85" spans="1:20" s="188" customFormat="1" ht="17.25" customHeight="1">
      <c r="A85" s="141">
        <v>6</v>
      </c>
      <c r="B85" s="45" t="s">
        <v>147</v>
      </c>
      <c r="C85" s="121">
        <f t="shared" si="9"/>
        <v>17532048</v>
      </c>
      <c r="D85" s="222">
        <v>3756586</v>
      </c>
      <c r="E85" s="215">
        <v>13775462</v>
      </c>
      <c r="F85" s="215"/>
      <c r="G85" s="215"/>
      <c r="H85" s="233">
        <f t="shared" si="33"/>
        <v>17532048</v>
      </c>
      <c r="I85" s="233">
        <f t="shared" si="34"/>
        <v>15663187</v>
      </c>
      <c r="J85" s="215">
        <v>524379</v>
      </c>
      <c r="K85" s="215">
        <v>81600</v>
      </c>
      <c r="L85" s="215"/>
      <c r="M85" s="215">
        <v>15057208</v>
      </c>
      <c r="N85" s="215"/>
      <c r="O85" s="215"/>
      <c r="P85" s="215"/>
      <c r="Q85" s="215"/>
      <c r="R85" s="222">
        <v>1868861</v>
      </c>
      <c r="S85" s="226">
        <f t="shared" si="27"/>
        <v>16926069</v>
      </c>
      <c r="T85" s="227">
        <f t="shared" si="35"/>
        <v>3.868810351303346</v>
      </c>
    </row>
    <row r="86" spans="1:20" s="188" customFormat="1" ht="17.25" customHeight="1">
      <c r="A86" s="113" t="s">
        <v>129</v>
      </c>
      <c r="B86" s="131" t="s">
        <v>118</v>
      </c>
      <c r="C86" s="218">
        <f t="shared" si="9"/>
        <v>37794893.900000006</v>
      </c>
      <c r="D86" s="208">
        <f>+SUM(D87:D91)</f>
        <v>26785360.6</v>
      </c>
      <c r="E86" s="208">
        <f aca="true" t="shared" si="36" ref="E86:R86">+SUM(E87:E91)</f>
        <v>11009533.3</v>
      </c>
      <c r="F86" s="208">
        <f t="shared" si="36"/>
        <v>2344630.1</v>
      </c>
      <c r="G86" s="208">
        <f t="shared" si="36"/>
        <v>0</v>
      </c>
      <c r="H86" s="208">
        <f t="shared" si="36"/>
        <v>35450263.8</v>
      </c>
      <c r="I86" s="208">
        <f t="shared" si="36"/>
        <v>19005773.3</v>
      </c>
      <c r="J86" s="208">
        <f t="shared" si="36"/>
        <v>6307829.300000001</v>
      </c>
      <c r="K86" s="208">
        <f t="shared" si="36"/>
        <v>1337616.4</v>
      </c>
      <c r="L86" s="208">
        <f t="shared" si="36"/>
        <v>11000</v>
      </c>
      <c r="M86" s="208">
        <f t="shared" si="36"/>
        <v>10471523.6</v>
      </c>
      <c r="N86" s="208">
        <f t="shared" si="36"/>
        <v>877804</v>
      </c>
      <c r="O86" s="208">
        <f t="shared" si="36"/>
        <v>0</v>
      </c>
      <c r="P86" s="208">
        <f t="shared" si="36"/>
        <v>0</v>
      </c>
      <c r="Q86" s="208">
        <f t="shared" si="36"/>
        <v>0</v>
      </c>
      <c r="R86" s="208">
        <f t="shared" si="36"/>
        <v>16444490.5</v>
      </c>
      <c r="S86" s="230">
        <f t="shared" si="27"/>
        <v>27793818.1</v>
      </c>
      <c r="T86" s="209">
        <f t="shared" si="35"/>
        <v>40.28484176437062</v>
      </c>
    </row>
    <row r="87" spans="1:20" s="188" customFormat="1" ht="17.25" customHeight="1">
      <c r="A87" s="148">
        <v>1</v>
      </c>
      <c r="B87" s="153" t="s">
        <v>127</v>
      </c>
      <c r="C87" s="145">
        <f t="shared" si="9"/>
        <v>10748979</v>
      </c>
      <c r="D87" s="211">
        <v>4064018.5</v>
      </c>
      <c r="E87" s="211">
        <v>6684960.5</v>
      </c>
      <c r="F87" s="211">
        <v>1792813.6</v>
      </c>
      <c r="G87" s="211"/>
      <c r="H87" s="224">
        <f t="shared" si="33"/>
        <v>8956165.4</v>
      </c>
      <c r="I87" s="224">
        <f>+J87+K87+M87+N87+O87+P87+Q87+L87</f>
        <v>7831152.9</v>
      </c>
      <c r="J87" s="211">
        <v>2484117.5</v>
      </c>
      <c r="K87" s="211">
        <v>167500</v>
      </c>
      <c r="L87" s="211">
        <v>0</v>
      </c>
      <c r="M87" s="211">
        <v>4892426.4</v>
      </c>
      <c r="N87" s="211">
        <v>287109</v>
      </c>
      <c r="O87" s="211">
        <v>0</v>
      </c>
      <c r="P87" s="211">
        <v>0</v>
      </c>
      <c r="Q87" s="211">
        <v>0</v>
      </c>
      <c r="R87" s="211">
        <v>1125012.5</v>
      </c>
      <c r="S87" s="213">
        <f t="shared" si="27"/>
        <v>6304547.9</v>
      </c>
      <c r="T87" s="225">
        <f t="shared" si="35"/>
        <v>33.859861170632996</v>
      </c>
    </row>
    <row r="88" spans="1:20" s="234" customFormat="1" ht="16.5" customHeight="1">
      <c r="A88" s="134">
        <v>2</v>
      </c>
      <c r="B88" s="28" t="s">
        <v>144</v>
      </c>
      <c r="C88" s="121">
        <f t="shared" si="9"/>
        <v>7637863.1</v>
      </c>
      <c r="D88" s="215">
        <v>5827946.1</v>
      </c>
      <c r="E88" s="215">
        <v>1809917</v>
      </c>
      <c r="F88" s="215">
        <v>443832.5</v>
      </c>
      <c r="G88" s="215">
        <v>0</v>
      </c>
      <c r="H88" s="216">
        <f t="shared" si="33"/>
        <v>7194030.6</v>
      </c>
      <c r="I88" s="216">
        <f>+J88+K88+M88+N88+O88+P88+Q88+L88</f>
        <v>2871057.6</v>
      </c>
      <c r="J88" s="215">
        <v>1497061.5</v>
      </c>
      <c r="K88" s="215">
        <v>98301</v>
      </c>
      <c r="L88" s="215">
        <v>0</v>
      </c>
      <c r="M88" s="215">
        <v>1228195.1</v>
      </c>
      <c r="N88" s="215">
        <v>47500</v>
      </c>
      <c r="O88" s="215">
        <v>0</v>
      </c>
      <c r="P88" s="215">
        <v>0</v>
      </c>
      <c r="Q88" s="215">
        <v>0</v>
      </c>
      <c r="R88" s="215">
        <v>4322973</v>
      </c>
      <c r="S88" s="215">
        <f t="shared" si="27"/>
        <v>5598668.1</v>
      </c>
      <c r="T88" s="214">
        <f t="shared" si="35"/>
        <v>55.567066993013306</v>
      </c>
    </row>
    <row r="89" spans="1:20" s="234" customFormat="1" ht="16.5" customHeight="1">
      <c r="A89" s="134">
        <v>3</v>
      </c>
      <c r="B89" s="29" t="s">
        <v>73</v>
      </c>
      <c r="C89" s="121">
        <f t="shared" si="9"/>
        <v>6159418</v>
      </c>
      <c r="D89" s="215">
        <v>5703331</v>
      </c>
      <c r="E89" s="215">
        <v>456087</v>
      </c>
      <c r="F89" s="215"/>
      <c r="G89" s="215">
        <v>0</v>
      </c>
      <c r="H89" s="216">
        <f t="shared" si="33"/>
        <v>6159418</v>
      </c>
      <c r="I89" s="216">
        <f>+J89+K89+M89+N89+O89+P89+Q89+L89</f>
        <v>3767751</v>
      </c>
      <c r="J89" s="215">
        <v>9753</v>
      </c>
      <c r="K89" s="215"/>
      <c r="L89" s="215"/>
      <c r="M89" s="215">
        <v>3214803</v>
      </c>
      <c r="N89" s="215">
        <v>543195</v>
      </c>
      <c r="O89" s="215"/>
      <c r="P89" s="215"/>
      <c r="Q89" s="215"/>
      <c r="R89" s="215">
        <v>2391667</v>
      </c>
      <c r="S89" s="215">
        <f t="shared" si="27"/>
        <v>6149665</v>
      </c>
      <c r="T89" s="214">
        <f t="shared" si="35"/>
        <v>0.25885468546090223</v>
      </c>
    </row>
    <row r="90" spans="1:20" s="234" customFormat="1" ht="16.5" customHeight="1">
      <c r="A90" s="134">
        <v>3</v>
      </c>
      <c r="B90" s="29" t="s">
        <v>128</v>
      </c>
      <c r="C90" s="121">
        <f>D90+E90</f>
        <v>1672558.8</v>
      </c>
      <c r="D90" s="215">
        <v>139025</v>
      </c>
      <c r="E90" s="215">
        <v>1533533.8</v>
      </c>
      <c r="F90" s="215">
        <v>28470</v>
      </c>
      <c r="G90" s="215">
        <v>0</v>
      </c>
      <c r="H90" s="216">
        <f t="shared" si="33"/>
        <v>1644088.8</v>
      </c>
      <c r="I90" s="216">
        <f>+J90+K90+M90+N90+O90+P90+Q90+L90</f>
        <v>1644088.8</v>
      </c>
      <c r="J90" s="215">
        <v>871225.4</v>
      </c>
      <c r="K90" s="215">
        <v>761863.4</v>
      </c>
      <c r="L90" s="215">
        <v>11000</v>
      </c>
      <c r="M90" s="215">
        <v>0</v>
      </c>
      <c r="N90" s="215"/>
      <c r="O90" s="215">
        <v>0</v>
      </c>
      <c r="P90" s="215">
        <v>0</v>
      </c>
      <c r="Q90" s="215">
        <v>0</v>
      </c>
      <c r="R90" s="215">
        <v>0</v>
      </c>
      <c r="S90" s="215">
        <f t="shared" si="27"/>
        <v>0</v>
      </c>
      <c r="T90" s="214">
        <f t="shared" si="35"/>
        <v>100</v>
      </c>
    </row>
    <row r="91" spans="1:20" s="234" customFormat="1" ht="16.5" customHeight="1">
      <c r="A91" s="156">
        <v>4</v>
      </c>
      <c r="B91" s="44" t="s">
        <v>108</v>
      </c>
      <c r="C91" s="137">
        <f>D91+E91</f>
        <v>11576075</v>
      </c>
      <c r="D91" s="222">
        <v>11051040</v>
      </c>
      <c r="E91" s="222">
        <v>525035</v>
      </c>
      <c r="F91" s="222">
        <v>79514</v>
      </c>
      <c r="G91" s="222"/>
      <c r="H91" s="216">
        <f t="shared" si="33"/>
        <v>11496561</v>
      </c>
      <c r="I91" s="216">
        <f>+J91+K91+M91+N91+O91+P91+Q91+L91</f>
        <v>2891723</v>
      </c>
      <c r="J91" s="222">
        <v>1445671.9</v>
      </c>
      <c r="K91" s="222">
        <v>309952</v>
      </c>
      <c r="L91" s="222"/>
      <c r="M91" s="222">
        <v>1136099.1</v>
      </c>
      <c r="N91" s="222"/>
      <c r="O91" s="222"/>
      <c r="P91" s="222"/>
      <c r="Q91" s="222"/>
      <c r="R91" s="222">
        <v>8604838</v>
      </c>
      <c r="S91" s="215">
        <f t="shared" si="27"/>
        <v>9740937.1</v>
      </c>
      <c r="T91" s="214">
        <f t="shared" si="35"/>
        <v>60.712035696365106</v>
      </c>
    </row>
    <row r="92" spans="1:20" s="234" customFormat="1" ht="16.5" customHeight="1">
      <c r="A92" s="167"/>
      <c r="B92" s="168"/>
      <c r="C92" s="168"/>
      <c r="D92" s="168"/>
      <c r="E92" s="169"/>
      <c r="F92" s="169"/>
      <c r="G92" s="169"/>
      <c r="H92" s="170"/>
      <c r="I92" s="170"/>
      <c r="J92" s="169"/>
      <c r="K92" s="169"/>
      <c r="L92" s="169"/>
      <c r="M92" s="171"/>
      <c r="N92" s="171"/>
      <c r="O92" s="171"/>
      <c r="P92" s="171"/>
      <c r="Q92" s="171"/>
      <c r="R92" s="171"/>
      <c r="S92" s="171"/>
      <c r="T92" s="235"/>
    </row>
    <row r="93" spans="1:20" s="234" customFormat="1" ht="16.5" customHeight="1">
      <c r="A93" s="236"/>
      <c r="B93" s="236"/>
      <c r="C93" s="236"/>
      <c r="D93" s="236"/>
      <c r="E93" s="236"/>
      <c r="F93" s="158"/>
      <c r="G93" s="158"/>
      <c r="H93" s="159"/>
      <c r="I93" s="159"/>
      <c r="J93" s="158"/>
      <c r="K93" s="158"/>
      <c r="L93" s="158"/>
      <c r="M93" s="237" t="s">
        <v>217</v>
      </c>
      <c r="N93" s="237"/>
      <c r="O93" s="237"/>
      <c r="P93" s="237"/>
      <c r="Q93" s="237"/>
      <c r="R93" s="237"/>
      <c r="S93" s="237"/>
      <c r="T93" s="235"/>
    </row>
    <row r="94" spans="1:20" s="234" customFormat="1" ht="15" customHeight="1">
      <c r="A94" s="162"/>
      <c r="B94" s="163" t="s">
        <v>19</v>
      </c>
      <c r="C94" s="163"/>
      <c r="D94" s="163"/>
      <c r="E94" s="164"/>
      <c r="F94" s="159"/>
      <c r="G94" s="159"/>
      <c r="H94" s="159"/>
      <c r="I94" s="159"/>
      <c r="J94" s="159"/>
      <c r="K94" s="159"/>
      <c r="L94" s="159"/>
      <c r="M94" s="165" t="s">
        <v>139</v>
      </c>
      <c r="N94" s="165"/>
      <c r="O94" s="165"/>
      <c r="P94" s="165"/>
      <c r="Q94" s="165"/>
      <c r="R94" s="165"/>
      <c r="S94" s="165"/>
      <c r="T94" s="235"/>
    </row>
    <row r="95" spans="1:20" s="234" customFormat="1" ht="15" customHeight="1">
      <c r="A95" s="167"/>
      <c r="B95" s="168" t="s">
        <v>140</v>
      </c>
      <c r="C95" s="168"/>
      <c r="D95" s="168"/>
      <c r="E95" s="169"/>
      <c r="F95" s="169"/>
      <c r="G95" s="169"/>
      <c r="H95" s="170"/>
      <c r="I95" s="170"/>
      <c r="J95" s="169"/>
      <c r="K95" s="169"/>
      <c r="L95" s="169"/>
      <c r="M95" s="171" t="s">
        <v>69</v>
      </c>
      <c r="N95" s="171"/>
      <c r="O95" s="171"/>
      <c r="P95" s="171"/>
      <c r="Q95" s="171"/>
      <c r="R95" s="171"/>
      <c r="S95" s="171"/>
      <c r="T95" s="235"/>
    </row>
    <row r="96" spans="1:20" s="234" customFormat="1" ht="15" customHeight="1">
      <c r="A96" s="167"/>
      <c r="B96" s="173"/>
      <c r="C96" s="174"/>
      <c r="D96" s="174" t="s">
        <v>3</v>
      </c>
      <c r="E96" s="169"/>
      <c r="F96" s="169"/>
      <c r="G96" s="169"/>
      <c r="H96" s="170"/>
      <c r="I96" s="170"/>
      <c r="J96" s="169"/>
      <c r="K96" s="169"/>
      <c r="L96" s="169"/>
      <c r="M96" s="174"/>
      <c r="N96" s="174"/>
      <c r="O96" s="174"/>
      <c r="P96" s="174"/>
      <c r="Q96" s="174"/>
      <c r="R96" s="169"/>
      <c r="S96" s="175"/>
      <c r="T96" s="235"/>
    </row>
    <row r="97" spans="1:20" s="238" customFormat="1" ht="19.5" customHeight="1">
      <c r="A97" s="167"/>
      <c r="B97" s="173"/>
      <c r="C97" s="174"/>
      <c r="D97" s="174"/>
      <c r="E97" s="169"/>
      <c r="F97" s="169"/>
      <c r="G97" s="169"/>
      <c r="H97" s="170"/>
      <c r="I97" s="170"/>
      <c r="J97" s="169"/>
      <c r="K97" s="169"/>
      <c r="L97" s="169"/>
      <c r="M97" s="174"/>
      <c r="N97" s="174"/>
      <c r="O97" s="174"/>
      <c r="P97" s="174"/>
      <c r="Q97" s="174"/>
      <c r="R97" s="169"/>
      <c r="S97" s="175"/>
      <c r="T97" s="175"/>
    </row>
    <row r="98" spans="1:20" s="188" customFormat="1" ht="16.5">
      <c r="A98" s="176"/>
      <c r="B98" s="173"/>
      <c r="C98" s="174"/>
      <c r="D98" s="174"/>
      <c r="E98" s="177"/>
      <c r="F98" s="177"/>
      <c r="G98" s="177"/>
      <c r="H98" s="178"/>
      <c r="I98" s="178"/>
      <c r="J98" s="177"/>
      <c r="K98" s="177"/>
      <c r="L98" s="177"/>
      <c r="M98" s="174"/>
      <c r="N98" s="174"/>
      <c r="O98" s="174"/>
      <c r="P98" s="174"/>
      <c r="Q98" s="174"/>
      <c r="R98" s="175"/>
      <c r="S98" s="175"/>
      <c r="T98" s="175"/>
    </row>
    <row r="99" spans="1:20" s="188" customFormat="1" ht="16.5">
      <c r="A99" s="176"/>
      <c r="B99" s="179" t="s">
        <v>71</v>
      </c>
      <c r="C99" s="179"/>
      <c r="D99" s="179"/>
      <c r="E99" s="177"/>
      <c r="F99" s="177"/>
      <c r="G99" s="177"/>
      <c r="H99" s="178"/>
      <c r="I99" s="178"/>
      <c r="J99" s="177"/>
      <c r="K99" s="177"/>
      <c r="L99" s="177"/>
      <c r="M99" s="181" t="s">
        <v>145</v>
      </c>
      <c r="N99" s="181"/>
      <c r="O99" s="181"/>
      <c r="P99" s="181"/>
      <c r="Q99" s="181"/>
      <c r="R99" s="181"/>
      <c r="S99" s="181"/>
      <c r="T99" s="175"/>
    </row>
    <row r="101" spans="8:9" s="50" customFormat="1" ht="8.25">
      <c r="H101" s="51"/>
      <c r="I101" s="51"/>
    </row>
    <row r="102" spans="3:24" s="58" customFormat="1" ht="8.25">
      <c r="C102" s="55"/>
      <c r="D102" s="56"/>
      <c r="E102" s="56"/>
      <c r="F102" s="56"/>
      <c r="G102" s="56"/>
      <c r="H102" s="57"/>
      <c r="I102" s="57"/>
      <c r="J102" s="56"/>
      <c r="K102" s="56"/>
      <c r="L102" s="56"/>
      <c r="M102" s="56"/>
      <c r="N102" s="56"/>
      <c r="O102" s="56"/>
      <c r="Q102" s="56"/>
      <c r="R102" s="56"/>
      <c r="S102" s="56"/>
      <c r="U102" s="56"/>
      <c r="X102" s="55"/>
    </row>
    <row r="103" spans="3:24" s="59" customFormat="1" ht="8.25">
      <c r="C103" s="50"/>
      <c r="H103" s="51"/>
      <c r="I103" s="51"/>
      <c r="U103" s="60"/>
      <c r="X103" s="50"/>
    </row>
    <row r="104" spans="3:24" s="59" customFormat="1" ht="8.25">
      <c r="C104" s="50"/>
      <c r="E104" s="60"/>
      <c r="F104" s="60"/>
      <c r="G104" s="60"/>
      <c r="H104" s="51"/>
      <c r="I104" s="51"/>
      <c r="J104" s="60"/>
      <c r="K104" s="60"/>
      <c r="L104" s="60"/>
      <c r="M104" s="60"/>
      <c r="N104" s="60"/>
      <c r="O104" s="60"/>
      <c r="P104" s="60"/>
      <c r="Q104" s="60"/>
      <c r="R104" s="60"/>
      <c r="S104" s="60"/>
      <c r="T104" s="61"/>
      <c r="U104" s="60"/>
      <c r="X104" s="50"/>
    </row>
    <row r="105" spans="3:9" ht="14.25">
      <c r="C105" s="50"/>
      <c r="H105" s="51"/>
      <c r="I105" s="51"/>
    </row>
  </sheetData>
  <sheetProtection/>
  <mergeCells count="35">
    <mergeCell ref="E1:P1"/>
    <mergeCell ref="A2:D2"/>
    <mergeCell ref="E2:P2"/>
    <mergeCell ref="Q2:T2"/>
    <mergeCell ref="A3:D3"/>
    <mergeCell ref="E3:P3"/>
    <mergeCell ref="Q4:T4"/>
    <mergeCell ref="Q5:T5"/>
    <mergeCell ref="A6:B9"/>
    <mergeCell ref="C6:E6"/>
    <mergeCell ref="F6:F9"/>
    <mergeCell ref="G6:G9"/>
    <mergeCell ref="H6:R6"/>
    <mergeCell ref="S6:S9"/>
    <mergeCell ref="T6:T9"/>
    <mergeCell ref="C7:C9"/>
    <mergeCell ref="D7:E7"/>
    <mergeCell ref="H7:H9"/>
    <mergeCell ref="I7:Q7"/>
    <mergeCell ref="R7:R9"/>
    <mergeCell ref="D8:D9"/>
    <mergeCell ref="E8:E9"/>
    <mergeCell ref="I8:I9"/>
    <mergeCell ref="J8:Q8"/>
    <mergeCell ref="A10:B10"/>
    <mergeCell ref="B92:D92"/>
    <mergeCell ref="M92:S92"/>
    <mergeCell ref="A93:E93"/>
    <mergeCell ref="M93:S93"/>
    <mergeCell ref="B94:D94"/>
    <mergeCell ref="M94:S94"/>
    <mergeCell ref="B95:D95"/>
    <mergeCell ref="M95:S95"/>
    <mergeCell ref="B99:D99"/>
    <mergeCell ref="M99:S99"/>
  </mergeCells>
  <printOptions/>
  <pageMargins left="0.34" right="0.16" top="0.34" bottom="0.2"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78" t="s">
        <v>14</v>
      </c>
      <c r="B1" s="78"/>
      <c r="C1" s="75" t="s">
        <v>43</v>
      </c>
      <c r="D1" s="75"/>
      <c r="E1" s="75"/>
      <c r="F1" s="79" t="s">
        <v>39</v>
      </c>
      <c r="G1" s="79"/>
      <c r="H1" s="79"/>
    </row>
    <row r="2" spans="1:8" ht="33.75" customHeight="1">
      <c r="A2" s="80" t="s">
        <v>46</v>
      </c>
      <c r="B2" s="80"/>
      <c r="C2" s="75"/>
      <c r="D2" s="75"/>
      <c r="E2" s="75"/>
      <c r="F2" s="72" t="s">
        <v>40</v>
      </c>
      <c r="G2" s="72"/>
      <c r="H2" s="72"/>
    </row>
    <row r="3" spans="1:8" ht="19.5" customHeight="1">
      <c r="A3" s="4" t="s">
        <v>35</v>
      </c>
      <c r="B3" s="4"/>
      <c r="C3" s="22"/>
      <c r="D3" s="22"/>
      <c r="E3" s="22"/>
      <c r="F3" s="72" t="s">
        <v>41</v>
      </c>
      <c r="G3" s="72"/>
      <c r="H3" s="72"/>
    </row>
    <row r="4" spans="1:8" s="5" customFormat="1" ht="19.5" customHeight="1">
      <c r="A4" s="4"/>
      <c r="B4" s="4"/>
      <c r="D4" s="6"/>
      <c r="F4" s="7" t="s">
        <v>42</v>
      </c>
      <c r="G4" s="7"/>
      <c r="H4" s="7"/>
    </row>
    <row r="5" spans="1:8" s="21" customFormat="1" ht="36" customHeight="1">
      <c r="A5" s="91" t="s">
        <v>31</v>
      </c>
      <c r="B5" s="92"/>
      <c r="C5" s="95" t="s">
        <v>37</v>
      </c>
      <c r="D5" s="96"/>
      <c r="E5" s="97" t="s">
        <v>36</v>
      </c>
      <c r="F5" s="97"/>
      <c r="G5" s="97"/>
      <c r="H5" s="74"/>
    </row>
    <row r="6" spans="1:8" s="21" customFormat="1" ht="20.25" customHeight="1">
      <c r="A6" s="93"/>
      <c r="B6" s="94"/>
      <c r="C6" s="76" t="s">
        <v>2</v>
      </c>
      <c r="D6" s="76" t="s">
        <v>44</v>
      </c>
      <c r="E6" s="73" t="s">
        <v>38</v>
      </c>
      <c r="F6" s="74"/>
      <c r="G6" s="73" t="s">
        <v>45</v>
      </c>
      <c r="H6" s="74"/>
    </row>
    <row r="7" spans="1:8" s="21" customFormat="1" ht="52.5" customHeight="1">
      <c r="A7" s="93"/>
      <c r="B7" s="94"/>
      <c r="C7" s="77"/>
      <c r="D7" s="77"/>
      <c r="E7" s="3" t="s">
        <v>2</v>
      </c>
      <c r="F7" s="3" t="s">
        <v>7</v>
      </c>
      <c r="G7" s="3" t="s">
        <v>2</v>
      </c>
      <c r="H7" s="3" t="s">
        <v>7</v>
      </c>
    </row>
    <row r="8" spans="1:8" ht="15" customHeight="1">
      <c r="A8" s="82" t="s">
        <v>4</v>
      </c>
      <c r="B8" s="83"/>
      <c r="C8" s="8">
        <v>1</v>
      </c>
      <c r="D8" s="8" t="s">
        <v>24</v>
      </c>
      <c r="E8" s="8" t="s">
        <v>25</v>
      </c>
      <c r="F8" s="8" t="s">
        <v>32</v>
      </c>
      <c r="G8" s="8" t="s">
        <v>33</v>
      </c>
      <c r="H8" s="8" t="s">
        <v>34</v>
      </c>
    </row>
    <row r="9" spans="1:8" ht="26.25" customHeight="1">
      <c r="A9" s="84" t="s">
        <v>17</v>
      </c>
      <c r="B9" s="85"/>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23</v>
      </c>
      <c r="B12" s="2" t="s">
        <v>10</v>
      </c>
      <c r="C12" s="2"/>
      <c r="D12" s="11"/>
      <c r="E12" s="11"/>
      <c r="F12" s="11"/>
      <c r="G12" s="11"/>
      <c r="H12" s="11"/>
    </row>
    <row r="13" spans="1:8" ht="24.75" customHeight="1">
      <c r="A13" s="14" t="s">
        <v>24</v>
      </c>
      <c r="B13" s="2" t="s">
        <v>10</v>
      </c>
      <c r="C13" s="2"/>
      <c r="D13" s="11"/>
      <c r="E13" s="11"/>
      <c r="F13" s="11"/>
      <c r="G13" s="11"/>
      <c r="H13" s="11"/>
    </row>
    <row r="14" spans="1:8" ht="24.75" customHeight="1">
      <c r="A14" s="14" t="s">
        <v>25</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86" t="s">
        <v>30</v>
      </c>
      <c r="C16" s="86"/>
      <c r="D16" s="24"/>
      <c r="E16" s="88" t="s">
        <v>12</v>
      </c>
      <c r="F16" s="88"/>
      <c r="G16" s="88"/>
      <c r="H16" s="88"/>
    </row>
    <row r="17" spans="2:8" ht="15.75" customHeight="1">
      <c r="B17" s="86"/>
      <c r="C17" s="86"/>
      <c r="D17" s="24"/>
      <c r="E17" s="89" t="s">
        <v>20</v>
      </c>
      <c r="F17" s="89"/>
      <c r="G17" s="89"/>
      <c r="H17" s="89"/>
    </row>
    <row r="18" spans="2:8" s="25" customFormat="1" ht="15.75" customHeight="1">
      <c r="B18" s="86"/>
      <c r="C18" s="86"/>
      <c r="D18" s="26"/>
      <c r="E18" s="90" t="s">
        <v>29</v>
      </c>
      <c r="F18" s="90"/>
      <c r="G18" s="90"/>
      <c r="H18" s="90"/>
    </row>
    <row r="20" ht="15.75">
      <c r="B20" s="17"/>
    </row>
    <row r="22" ht="15.75" hidden="1">
      <c r="A22" s="18" t="s">
        <v>21</v>
      </c>
    </row>
    <row r="23" spans="1:3" ht="15.75" hidden="1">
      <c r="A23" s="19"/>
      <c r="B23" s="87" t="s">
        <v>26</v>
      </c>
      <c r="C23" s="87"/>
    </row>
    <row r="24" spans="1:8" ht="15.75" customHeight="1" hidden="1">
      <c r="A24" s="20" t="s">
        <v>13</v>
      </c>
      <c r="B24" s="81" t="s">
        <v>27</v>
      </c>
      <c r="C24" s="81"/>
      <c r="D24" s="20"/>
      <c r="E24" s="20"/>
      <c r="F24" s="20"/>
      <c r="G24" s="20"/>
      <c r="H24" s="20"/>
    </row>
    <row r="25" spans="1:8" ht="15" customHeight="1" hidden="1">
      <c r="A25" s="20"/>
      <c r="B25" s="81" t="s">
        <v>28</v>
      </c>
      <c r="C25" s="81"/>
      <c r="D25" s="81"/>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HungTHA</cp:lastModifiedBy>
  <cp:lastPrinted>2017-06-08T10:04:30Z</cp:lastPrinted>
  <dcterms:created xsi:type="dcterms:W3CDTF">2004-03-07T02:36:29Z</dcterms:created>
  <dcterms:modified xsi:type="dcterms:W3CDTF">2017-07-12T08:14:01Z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